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5" windowWidth="19275" windowHeight="8775" activeTab="0"/>
  </bookViews>
  <sheets>
    <sheet name="эффективность " sheetId="1" r:id="rId1"/>
  </sheets>
  <definedNames>
    <definedName name="_xlnm.Print_Titles" localSheetId="0">'эффективность '!$4:$5</definedName>
  </definedNames>
  <calcPr fullCalcOnLoad="1"/>
</workbook>
</file>

<file path=xl/sharedStrings.xml><?xml version="1.0" encoding="utf-8"?>
<sst xmlns="http://schemas.openxmlformats.org/spreadsheetml/2006/main" count="572" uniqueCount="274">
  <si>
    <t>чел.</t>
  </si>
  <si>
    <t>ед.</t>
  </si>
  <si>
    <t>низкая</t>
  </si>
  <si>
    <t>Всего</t>
  </si>
  <si>
    <t>очень высокая</t>
  </si>
  <si>
    <t>высокая</t>
  </si>
  <si>
    <t>%</t>
  </si>
  <si>
    <t>Управление социальной защиты населения</t>
  </si>
  <si>
    <t>шт</t>
  </si>
  <si>
    <t>шт.</t>
  </si>
  <si>
    <t xml:space="preserve">Всего </t>
  </si>
  <si>
    <t>ФБ</t>
  </si>
  <si>
    <t>ОБ</t>
  </si>
  <si>
    <t>Управление образования</t>
  </si>
  <si>
    <t xml:space="preserve">тыс. руб. </t>
  </si>
  <si>
    <t>Эффективность использования бюджетных средств</t>
  </si>
  <si>
    <t>Оценка эффективности целевой программы (ДИП/ПИБС)</t>
  </si>
  <si>
    <t>Оценка достижения плановых индикативных показателей ДИП (факт/план)</t>
  </si>
  <si>
    <t>ед. измерения</t>
  </si>
  <si>
    <t>Индикативный показатель</t>
  </si>
  <si>
    <t>Оценка полноты использования бюджетных средств (ПИБС) (факт/план)</t>
  </si>
  <si>
    <t>Источники финансирования</t>
  </si>
  <si>
    <t>Наименование программы</t>
  </si>
  <si>
    <t>МБ</t>
  </si>
  <si>
    <t>1. Количество загородных лагерей</t>
  </si>
  <si>
    <t>3. Количество лагерей с дневным пребыванием детей на базе общеобразовательных учреждений</t>
  </si>
  <si>
    <t>4.Численность детей и подростков, отдохнувших в лагерях с дневным  пребыванием</t>
  </si>
  <si>
    <t>3. Охват детей (5-7 лет) дошкольным образованием</t>
  </si>
  <si>
    <t>1. Паспортизация объектов нежилого фонда в общем количестве объектов муниципального нежилого фонда</t>
  </si>
  <si>
    <t>2. Регистрация права муниципальной собственности на объекты нежилого фонда в общем количестве объектов муниципального нежилого фонда</t>
  </si>
  <si>
    <t>3. Постановка на кадастровый учет земельных участков под муниципальными объектами недвижимости и зарегистрированных в ЕГРП</t>
  </si>
  <si>
    <t>4. Проведение кадастровых работ по формированию земельных участков в целях проведения аукционов по продаже права на заключение договоров аренды земельных участков</t>
  </si>
  <si>
    <t>5.Установление границ земельных участков из земель сельскохозяйственного назначения, образуемых в счет невостребованных земельных долей и переданных в муниципальную собственность</t>
  </si>
  <si>
    <t xml:space="preserve"> высокая</t>
  </si>
  <si>
    <t>Администрация Усть-Катавского городского округа</t>
  </si>
  <si>
    <t>Управление имущественных и земельных отношений</t>
  </si>
  <si>
    <t>Управление инфраструктуы и строительства</t>
  </si>
  <si>
    <t>Управление по культуре и молодежной политике</t>
  </si>
  <si>
    <t>5. Доля учреждений дошкольного образования, работающих по программам нового поколения</t>
  </si>
  <si>
    <r>
      <rPr>
        <sz val="9"/>
        <rFont val="Times New Roman"/>
        <family val="1"/>
      </rPr>
      <t>7.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Доля педагогов учреждений дошкольного образования, имеющих высшее и незаконченное высшее образование</t>
    </r>
  </si>
  <si>
    <t>9.  Количество старших воспитателей, помощников воспитателей, младших воспитателей, музыкальных руководителей,логопедов, медицинских работников МКДОУ, образовательных учреждений для детей дошкольного и младшего школьного возраста, получающие надбавку к заработной плате</t>
  </si>
  <si>
    <t>не было финансирования</t>
  </si>
  <si>
    <t>3. Доля учителей, прошедших обучение по новым адресным моделям повышения квалификации и имевшим возможность выбора программ обучения, в  общей численности учителей</t>
  </si>
  <si>
    <t>6. Доля обучающихся 9-11 классов, принявших участие в региональных этапах олимпиад школьников по общеобразовательным предметам в общей численности обучающихся 9-11 классов в общеобразовательных  учреждениях</t>
  </si>
  <si>
    <t>2. Процент обеспеченности светодиодными светильниками</t>
  </si>
  <si>
    <t>3. Процент оснащенности приборами учета</t>
  </si>
  <si>
    <t>1. Созданипе новых субьектов предпринимательства</t>
  </si>
  <si>
    <t>2. Создание новых рабочих мест в сфере малого и среднего предпринимательства</t>
  </si>
  <si>
    <t>1. Переселение граждан из жилых помещений, признанных непригодными</t>
  </si>
  <si>
    <t>2. Количество расселяемых помещений</t>
  </si>
  <si>
    <t>3. Снос аварийных жилых домов</t>
  </si>
  <si>
    <t>4. Уменьшение аварийного жилищного фонда Усть-катавского городского  округа общей площадью</t>
  </si>
  <si>
    <t>кв.метров</t>
  </si>
  <si>
    <t>куб.метров</t>
  </si>
  <si>
    <t>1. Снижение количества пожаров на территории Усть-Катавского городского округа</t>
  </si>
  <si>
    <t>2. Снижение ущерба от чрезвычайных ситуаций и пожаров</t>
  </si>
  <si>
    <t>млн.руб.</t>
  </si>
  <si>
    <t>4. Уменьшение числа утонувших на водоемах</t>
  </si>
  <si>
    <t>5. Оснащение территории городского округа пожарными гидрантами</t>
  </si>
  <si>
    <t>тыс.чел.</t>
  </si>
  <si>
    <t>1. Число пользователей</t>
  </si>
  <si>
    <t>2. Среднее число посещений</t>
  </si>
  <si>
    <t>3. Книговыдача</t>
  </si>
  <si>
    <t>экз.</t>
  </si>
  <si>
    <t>6. Обеспечение обучения населения городского округа мерам пожарной безопасности</t>
  </si>
  <si>
    <t>2. Количество педагогических работников, имеющих высшую и первую квалификационные категории</t>
  </si>
  <si>
    <t>по Усть-Катавскому городскому округу.</t>
  </si>
  <si>
    <t>План 2014 г.</t>
  </si>
  <si>
    <t>Факт 2014 г.</t>
  </si>
  <si>
    <t>План 2014г.</t>
  </si>
  <si>
    <t>Факт 2014г.</t>
  </si>
  <si>
    <t>МП "Сохранение, использование, популяризация и охрана объектов культурного наследия, находящихся в муниципальной собственности Усть-катавского городского округа" на 2014-2016 гг.</t>
  </si>
  <si>
    <t xml:space="preserve">1. Количество объектов культурного наследия, имеющих заключенные охранные обязательства  </t>
  </si>
  <si>
    <t>2. Количество объектов культурного наследия, для которых выполнены зоны охраны</t>
  </si>
  <si>
    <t>3. Количество объектов культурного наследия, на которых установлены информационные надписи</t>
  </si>
  <si>
    <t>1. Установка светильников уличного освещения</t>
  </si>
  <si>
    <t>МП Развитие образования в  Усть-Катавском городском округе на 2014-2016 годы"</t>
  </si>
  <si>
    <t>1. Доля обучающихся, которым предоставлена возможность обучаться в общеоразовательных учреждениях, отвечающих современным требованиям, от общей численности школьников</t>
  </si>
  <si>
    <t>2.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</si>
  <si>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4. Доля педагогических работников в возрасте до 30 лет, работающих в муниципальных общеобразовательных учреждениях, специальных (коррекционных) образовательных учреждениях для обучающихся, воспитанников с отклонениями в развитии, дошкольных образовательных учреждениях, образовательных учреждениях дополнительного образования детей</t>
  </si>
  <si>
    <t>5. Доля победителей, призеров, дипломантов всероссийских мероприятий художественно-эстетической, физкультурно-спортивной, интеллектуальной, эколого-биологической, технической, военнщ-патриотической направленностей в общем количестве участников всероссийских мероприятий среди обучающихся, реализующих программы начального, основного, среднего (полного) общего и дополнительного общего образования.</t>
  </si>
  <si>
    <t>7. Доля обучающихся охваченных горячим питанием во время образовательного процесса</t>
  </si>
  <si>
    <t>МП "Поддержка и развитие дошкольного образования в Усть-Катавском городском округе на 2011-2014 годы"</t>
  </si>
  <si>
    <t>1. Количество новых мест, введенных в учреждениях дошкольного образования</t>
  </si>
  <si>
    <t>ед.л.</t>
  </si>
  <si>
    <r>
      <rPr>
        <sz val="9"/>
        <rFont val="Times New Roman"/>
        <family val="1"/>
      </rPr>
      <t>2.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Охват детей дошкольного возраста (1-7 лет) дошкольным образованием в случае прогнозируемого роста рождаемости</t>
    </r>
  </si>
  <si>
    <t>4. Количество детей из малообеспеченных, неблагополучных семей, а также семей, оставшихся в трудной жизненной ситуации</t>
  </si>
  <si>
    <t>6. Количество отремонтированных зданий  детских садов</t>
  </si>
  <si>
    <t>8. Количество воспитателей, образовательных учреждений для детей дошкольного и младшего школьного возраста, ведущие воспитательскую работу, получающие надбавку к заработной плате</t>
  </si>
  <si>
    <t>10. Количество дополнительно открытых коррекционных групп</t>
  </si>
  <si>
    <t>МП "Упарвление муниципальными финансами Усть-катавского городского округа на2014-2016 годы"</t>
  </si>
  <si>
    <t>1. Доля расходов бюджета Усть-Катавского городского округа, формируемых в рамках программ, в общем объеме расходов</t>
  </si>
  <si>
    <t>2. Доля расходов бюджета Усть-Катавского городского округа в составе муниципальных заданий в общем объеме расходов бюджета Усть-Катавского городского округа</t>
  </si>
  <si>
    <t>3. Доля расходов, направленных на формирование резервного фонда Администрации Усть-Катавского городского округа, в общем объеме расходов бюджета Усть-Катавского городского округа</t>
  </si>
  <si>
    <t>4. Размер дефицита местного бюджета в % от общего годового объема доходов местного бюджета без учета финансовой помощи из областного и федерального бюджета и утвержденного объема безвозмездных поступлений и (или) поступлений налоговых доходов по дополнительным нормативам отчислений</t>
  </si>
  <si>
    <t>5. Ведение реестра расходных обязательств</t>
  </si>
  <si>
    <t>6. Проектирование предельных объемов бюджетных ассигнований и доведение их до главных распорядителей средств бюджета Усть-Катавского городского округа</t>
  </si>
  <si>
    <t>7. Доля главных распорядителей и получателей средств бюджета Усть-Катавского городского округа, главных администраторов и администраторов источников финансирования дефицита бюджета Усть-Катавского городского округа, до которых финансовым управлением доводятся параметры сводной бюджетной росписи, лимитов бюджетных обязательств, кассового плана, информация о порядке применения бюджетной классификации</t>
  </si>
  <si>
    <t>8. Ведение лицевых счетов по учету бюджетных средств, временных средств муниципальных автономных и бюджетных учреждений</t>
  </si>
  <si>
    <t>9. Формирование и оперативное предоставление главным администраторам и администраторам источников финансирования дефицита бюджета Усть-Катавского городского округа, главным распорядителям и получателям средств бюджета Усть-Катавского городского округа, муниципальным бюджетным и автономным учреждениям выписок из соответствующих лицевых счетов</t>
  </si>
  <si>
    <t>дни</t>
  </si>
  <si>
    <t>10. Соотношение количества платежных документов по наличному расчету к общему числу платежных документов</t>
  </si>
  <si>
    <t>11. Соблюдение установленных Министерством финансов Челябинской области требований о составе, сроках формирования и представления отчетности об исполнении бюджета Усть-Катавского городского округа</t>
  </si>
  <si>
    <t>12. Своевременная разработка необходимых порядков в части организации бюджетного процесса в Усть-Катавском городском округе и подготовка муниципальных правовых актов Усть-Катавского городского округа в связи с изменениями в действующем законодательстве Российской Федерации</t>
  </si>
  <si>
    <t>13. Степень автоматизации функций финансового управления администрации Усть-Катавского городского округа по осуществлению бюджетного процесса</t>
  </si>
  <si>
    <t>3.Увеличение доли оборота субъектов малого и среднего предпринимательства в общем обороте организаций</t>
  </si>
  <si>
    <t>МП "Поддержка и развитие культуры в Усть-Катавском городском округе на 2014-2016 годы"</t>
  </si>
  <si>
    <t>1.Количество культурно-массовых мероприятий</t>
  </si>
  <si>
    <t>мер./чел.</t>
  </si>
  <si>
    <t>2. Количество пользователей ЦБС</t>
  </si>
  <si>
    <t>3. Количество поесетителей музея</t>
  </si>
  <si>
    <t>4. Число учащихся ДМШ</t>
  </si>
  <si>
    <t>5. Количество культурно-досуговых формирований</t>
  </si>
  <si>
    <t>ед./чел.</t>
  </si>
  <si>
    <t>6. Участие художественных коллективов, артистов, специалистов учреждений культуры в рейтинговых мероприятиях</t>
  </si>
  <si>
    <t>7. Количество зданий учреждений культуры, приведенных в соответствие с нормами пожарной безопасности</t>
  </si>
  <si>
    <t>1. Количество учащихся</t>
  </si>
  <si>
    <t>4. Количество культурно-массовых мероприятий, участников</t>
  </si>
  <si>
    <t>Подпрограмма "Обеспечение создания культурной среды в Усть-Катавском городском округе на 2014-2016 гг"</t>
  </si>
  <si>
    <t>1. Количество культурно-массовых мероприятий ОНОН</t>
  </si>
  <si>
    <t>2. Количество культурно-досуговых формирований/участников</t>
  </si>
  <si>
    <t>1/2</t>
  </si>
  <si>
    <t>Подпрограмма "Поддержка и развитие культурно-досуговой деятельновти в Усть-Каттавском городском округе на 2014-2016 гг."</t>
  </si>
  <si>
    <t>1. Количество культурно-досуговых формирований/участников</t>
  </si>
  <si>
    <t>2. Количество коллективов самодеятельного народного творчества, имеющих звания "образцовый", "народный", "заслуженный"</t>
  </si>
  <si>
    <t>3. Количество киносеансов/посетителей</t>
  </si>
  <si>
    <t>4. Количество культурно-массовых мероприятий/участников</t>
  </si>
  <si>
    <t>Подпрограмма "Совершенствование организации библиотечного обслуживания в Усть-Катавском городском округе на 2014-2016 гг"</t>
  </si>
  <si>
    <t>2. Общий объем фонда музея</t>
  </si>
  <si>
    <t>1. Количество посетителей музея</t>
  </si>
  <si>
    <t>3. Количество единиц хранения основного фонда</t>
  </si>
  <si>
    <t>4. Количество поступивших предметов</t>
  </si>
  <si>
    <t>5. Объем электронного каталога</t>
  </si>
  <si>
    <t>6. Число выставок</t>
  </si>
  <si>
    <t>7. Число лекций</t>
  </si>
  <si>
    <t>8. Количество культурно-массовых мероприятий/участников</t>
  </si>
  <si>
    <t>Подпрограмма  "Поддержка и развитие музейного дела в Усть-Катавском городском округе" на 2014-2016 гг</t>
  </si>
  <si>
    <t xml:space="preserve">Подпрограмма "Поддержка и развитие дополнительного образования детей в детских музыкальных школах Усть-Катавского городского округа" на 2014-2016 годы
</t>
  </si>
  <si>
    <t>Подпрограмма "Безопасность муниципальных учреждений культуры по противопожарным мероприятиям" на 2014-2016 гг.</t>
  </si>
  <si>
    <t>1. Число зданий (помещений) учреждений культуры, на которых выполняются противопожарные мероприятия</t>
  </si>
  <si>
    <t>2. Доля зданий учреждений культуры, оборудованных системой пожарной сигнализации от общего числа зданий</t>
  </si>
  <si>
    <t>МП "Управление муниципальным имуществом Усть-Катавского городского округа на 2012-2014 годы"</t>
  </si>
  <si>
    <t>МП "Развитие физической культуры и спорта в Усть-Катавском городском округе на 2014-2016 годы"</t>
  </si>
  <si>
    <t>1. Увеличение числа  регулярно занимающихся физической культурой и спортом</t>
  </si>
  <si>
    <t xml:space="preserve">3.Увеличение количества посетителей воспользовавшихся услугами, предоставляемыми МБУ "СОК" </t>
  </si>
  <si>
    <t>тыс.чел/час</t>
  </si>
  <si>
    <t>2. Увеличение численности детей и подростков округа, занимающихся физической культурой</t>
  </si>
  <si>
    <t>МП "Развитие муниципальной службы в Усть-Катавском городском округе на 2014-2016 годы"</t>
  </si>
  <si>
    <t>1. Степень соответствия нормативно правовой базы УКГО по вопросам муниципальной службы законодательству РФ иЧО, процентов от общего количества принятых муниципальных правовых актов по вопросам муниципальной службы</t>
  </si>
  <si>
    <t>2. Количество муниципальных служащих, прошедших повышение квалификации (обучение) за счет средств бюждета городского округа</t>
  </si>
  <si>
    <t>МП "Поддержка и развитие молодых граждан Усть-Катавского городского округа на 2014-2016 годы"</t>
  </si>
  <si>
    <t>1. Количество культурно-массовых молодежных мероприятий в рамках программы</t>
  </si>
  <si>
    <t>2. Количество мероприятий, направленных на патриотическое и духовно-нравственное воспитание молодежи</t>
  </si>
  <si>
    <t>3. Количество мероприятий, направленных на поддержку и выявление талантливой молодежи</t>
  </si>
  <si>
    <t>4. Содействие экономической самостоятельности молодежи и ее подготовка к жизни и труду</t>
  </si>
  <si>
    <t>5. Численность временно трудоустроенных подростков</t>
  </si>
  <si>
    <t>6. Снижение правонарушений совершенных несовершеннолетними гражданами</t>
  </si>
  <si>
    <t>внебюд</t>
  </si>
  <si>
    <t>МП "Капитальный ремонт многоквартирных домов в Усть-Катавском городском округе на 2014-2016 годы"</t>
  </si>
  <si>
    <t>МП "Ремонт, содержание и повышение безопасности дорожно-транспортной инфраструктуры местного значения в Усть-Катавском городском округе на 2014-2016 годы"</t>
  </si>
  <si>
    <t>МП "Переселение граждан из аварийного жилищного фонда Усть-Катавского городского округа"</t>
  </si>
  <si>
    <t>-</t>
  </si>
  <si>
    <t>будет расчитана по итогам реализации мероприятий 2014-2015 года</t>
  </si>
  <si>
    <t>139/11808</t>
  </si>
  <si>
    <t>46/605</t>
  </si>
  <si>
    <t>9/650</t>
  </si>
  <si>
    <t>45/603</t>
  </si>
  <si>
    <t>183/1619</t>
  </si>
  <si>
    <t>15/408</t>
  </si>
  <si>
    <t>4. Участие художественных коллективов, артистов, специалистов учреждений культуры в мероприятиях/чел. (конкурсы, праздники, творческие мастерские):</t>
  </si>
  <si>
    <t>- городских</t>
  </si>
  <si>
    <t>- независимых</t>
  </si>
  <si>
    <t>- зональных</t>
  </si>
  <si>
    <t>- областных</t>
  </si>
  <si>
    <t>- региональных</t>
  </si>
  <si>
    <t>- всероссийских</t>
  </si>
  <si>
    <t>3/76</t>
  </si>
  <si>
    <t>1/19</t>
  </si>
  <si>
    <t>1/22</t>
  </si>
  <si>
    <t>6/204</t>
  </si>
  <si>
    <t>3/68</t>
  </si>
  <si>
    <t>5. Количество культурно-массовых мероприятий/участников</t>
  </si>
  <si>
    <t>мер/чел.</t>
  </si>
  <si>
    <t>62/9746</t>
  </si>
  <si>
    <t>24/519</t>
  </si>
  <si>
    <t>42/826</t>
  </si>
  <si>
    <t>2/67</t>
  </si>
  <si>
    <t>3. Количество зданий учреждений культуры, приведенных в соответствие с нормами безопасности</t>
  </si>
  <si>
    <t>4. Доля зданий учреждений культуры, приведенных в соответствие с нормами пожарной безопасности</t>
  </si>
  <si>
    <t>3. Количество реализуемых образовательных программ</t>
  </si>
  <si>
    <t xml:space="preserve">              </t>
  </si>
  <si>
    <t>МП "Социальная поддержка и обслуживание граждан в Усть-Катавском городском округе на 2014-2016 гг ".</t>
  </si>
  <si>
    <t>1. Количество граждан (процентное соотношение между числом граждан к числу граждан, имеющим право на меры социальной поддержки), которым предоставлены меры социальной поддержки в рамках мероприятий программы (инвалиды ВОВ и боевых действий, участники ВОВ, жители (инвалиды) блокадного Ленинграда, инвалиды, дети-инвалиды, вдовы погибших защитников Отечества, пострадавшие от радиации, ветераны труда РФ, реабилитированные лица и жертвы политических репрессий, многодетные семьи, ветераны труда Челябинской области, несовершеннолетние узники фашизма, почетные доноры, сельские специалисты)</t>
  </si>
  <si>
    <t>2. Количество семей (удельный вес в процентах от количества семей, являющихся потенциальными получателями субсидий), получающих субсидии на оплату жилья и коммунальных услуг</t>
  </si>
  <si>
    <t>семей</t>
  </si>
  <si>
    <t>3. Количество граждан (удельный вес граждан в процентах от общего количества обратившихся), имеющих детей, которым назначено и выплачено ежемесячное пособие на ребенка</t>
  </si>
  <si>
    <t>4. Количество(удельный вес) граждан, которым назначено и выплачено единовременное пособие при рождении ребенка</t>
  </si>
  <si>
    <t>5. Оказание адресной социальной помощи малообеспеченным гражданам, гражданам оказвшимся в трудной жизненной ситуации в процентном отношении от числа обратившихся граждан (ежегодно)</t>
  </si>
  <si>
    <t xml:space="preserve">6. Количество беременных женщин, прошедших оздоровление и обучение в Школе матери, в целях профилактики младенческой и детской смертности (ежегодно) </t>
  </si>
  <si>
    <t>7. Количество пенсионеров и инвалидов, вовлеченных в клубное движение (ежегодно)</t>
  </si>
  <si>
    <t>8. Количество малообеспеченных граждан, получивших помощь через благотворительные акции (ежегодно)</t>
  </si>
  <si>
    <t>9. Оказание социальных услуг гражданам пожилого возраста, инвалидам, семьям, детям и отдельным гражданам, оказавшимся в трудной жизненной ситуации, в отделениях МУ "Комплексный центр социального обслуживания населениря"</t>
  </si>
  <si>
    <t>10. Удельный вес родителей (законных представителей) учащихся 1-2 классов, подлежащих ревакцинации против клещевого энцефаклита</t>
  </si>
  <si>
    <t>МП "Оздоровление экологической обстановки в Усть-Катавском городском округе на 2012-2015 годы"</t>
  </si>
  <si>
    <t>МП "Управление инфраструктурой и строительством в Усть-Катавском городском округе на 2014-2016 годы"</t>
  </si>
  <si>
    <t>2. Обустройство контейнерных площадок</t>
  </si>
  <si>
    <t>1. Освоение выделенных бюджетных средств</t>
  </si>
  <si>
    <t>2. Экономия бюджетных средств при размещении заказов для муниципальных нужд</t>
  </si>
  <si>
    <t xml:space="preserve">очень высокая </t>
  </si>
  <si>
    <t>МП "Доступное и комфортное 
жилье гражданам России на территории Усть-Катавского городского округа в 2011-2015 годах"</t>
  </si>
  <si>
    <t>МП "Организация летнего отдыха и оздоровления детей и подростков Усть-Катавского городского округа на 2013-2015 годы"</t>
  </si>
  <si>
    <t>МП "Развитие малого и среднего предпринимательства в Ус ть-Катавском городском округе на 2012-2014 годы"</t>
  </si>
  <si>
    <t>МП "Противодействие злоупотреблению наркотическими средствами и их незаконному обороту" на 2011-2014 годы</t>
  </si>
  <si>
    <t>1. Количество зарегистрированных некоммерческих органитзаций на территории Усть-Катавского городского округа</t>
  </si>
  <si>
    <t>2. Количество СОНКО, которым оказана финансовая поддержка</t>
  </si>
  <si>
    <t>3. Количество добровольцев, участвующих в деятельности СОНКО</t>
  </si>
  <si>
    <t>МП "Поддержка социально ориентированных некоммерческих организаций в Усть-Катавском городском округе на 2014-2016 годы"</t>
  </si>
  <si>
    <t>МП "Социальная поддержка детей-сирот и детей, оставшихся без попечения родителей в Усть-Катавском городском округе на 2014-2016 годы"</t>
  </si>
  <si>
    <t>1. Доля детей-сирот и детей, оставшихся без попечения родителей, которым предоставлена социальная поддержка, от общего числа контингента в учреждении по лицензии</t>
  </si>
  <si>
    <t>2. Доля детей-сирот и детей, оставшихся без попечения родителей, устроенных в семьи граждан от общего числа контингента в учреждении</t>
  </si>
  <si>
    <t>3. Приобретение жилья детей-сирот и детей, оставшихся без попечения родителей</t>
  </si>
  <si>
    <t>МП "Техническое обслуживание и модернизация системы уличного освещения с обеспечением приборного учета электроэнергии на территории Усть-Катавского городского округа на 2014-2016 годы"</t>
  </si>
  <si>
    <t>1. Увеличение доли подростков и молодежи в возрасте от 11 до 25 лет, вовлеченнных в профилактические мероприятия, в общей численности указанной категории лиц до 45-50%</t>
  </si>
  <si>
    <t>2. Увеличение количества административных правонарушений, связанных с незаконным оборотом наркотиков, выявленных правоохранительными органами, по отношению к количеству правонарушений в данной сфере, выявленных в 2013 г. на 3%</t>
  </si>
  <si>
    <t>3. Больных наркоманией, прошедших лечение и реабилитацию, длительность ремиссии у которых составляет не менее трех лет, в общей численности больных наркоманией,  прошедших лечение и реабилитацию до 10,5%</t>
  </si>
  <si>
    <t>МП "Оптимизация функций муниципального управления и повышение эффективности их обеспечения в Усть-Катавском городском округе на 2014-2016 годы"</t>
  </si>
  <si>
    <t>МП "Обеспечение безопасности жизнедеятельности населения Усть-Катавского городского округа на 2014-2016 годы"</t>
  </si>
  <si>
    <t>3. Уменьшение числа погибших и пострадавших на пожарах</t>
  </si>
  <si>
    <t>1. Доля регламентированных муниципальных услуг, от общего количества муниципальных услуг</t>
  </si>
  <si>
    <t>2. Доля муниципальных услуг, информация о которых содержится в федеральном реестре государственных и муниципальных услуг и на едином партале государственных муниципальных услуг, от общего количества муниципальных услуг, предоставляемых администрацией</t>
  </si>
  <si>
    <t>3. Доля заявителей, удовлетворенных качеством предоставленных государственных и муниципальных услуг, от общего числа опрошенных заявителей</t>
  </si>
  <si>
    <t>1. Установка дорожных знаков</t>
  </si>
  <si>
    <t>об.</t>
  </si>
  <si>
    <t xml:space="preserve">2. Замена светофорных объектов на
 светодиодные
</t>
  </si>
  <si>
    <t>кв.м.</t>
  </si>
  <si>
    <t>3. Разметка дорог и пешеходных переходов</t>
  </si>
  <si>
    <t>4. Ремонт дорог индивидуального сектора</t>
  </si>
  <si>
    <t>5. Протяженность автомобильных дорог общего пользования местного значения с твердым покрытием</t>
  </si>
  <si>
    <t>км.</t>
  </si>
  <si>
    <t>6. Процент автомобильных дорог общего пользования местного значения с твердым покрытием</t>
  </si>
  <si>
    <t>7. Асфальтирование</t>
  </si>
  <si>
    <t>8. Тротуары</t>
  </si>
  <si>
    <t>9. Ремонт сети дворовых проездов, обеспечивающих удобную транспортную связь</t>
  </si>
  <si>
    <t>га</t>
  </si>
  <si>
    <t>МП "Безопасность образовательных учреждений в Усть-Катапвском городском округе на 2014-2016 годы"</t>
  </si>
  <si>
    <t>1.Установка и ремонт аварийного, наружного освещения</t>
  </si>
  <si>
    <t>2. Реконструкция пола, дверей, перегородок, эвакуационных выходов и лестниц, установка противопожарных дверей, противопожарных люков</t>
  </si>
  <si>
    <t>3. Обработка стен, пола, чердачных помещений противопожарным составом</t>
  </si>
  <si>
    <t xml:space="preserve">4. Замер сопротивления </t>
  </si>
  <si>
    <t xml:space="preserve">5. Ремонт и замена электроосвещения </t>
  </si>
  <si>
    <t>6. Установка, ремонт вентиляционной системы</t>
  </si>
  <si>
    <t>7. Установка,  ремонт автоматической пожарной сигнализации</t>
  </si>
  <si>
    <t>8. Установка системы дублирования сигнала о пожаре на пульт подразделения пожарной охраны «ПАК Стрелец-Мониторинг»</t>
  </si>
  <si>
    <t>9. Проведение испытаний пожарных, эвакуационных лестниц, ограждений кровли системы внутреннего противопожарного водоснабжения.</t>
  </si>
  <si>
    <t>10. Приобретение (перезарядка) огнетушителей, пожарных шкафов, щитов, рукавов и комплектующих к ним, фонарей, наглядных пособий по противопожарным   мероприятиям,  журналов.</t>
  </si>
  <si>
    <t>11. Замена (аварийных) оконных блоков</t>
  </si>
  <si>
    <t>12. Ремонт системы отопления</t>
  </si>
  <si>
    <t xml:space="preserve">13. Ремонт крылец запасных выходов с заменой дверных блоков
</t>
  </si>
  <si>
    <t>14. Ремонт и утепление полов и потолков</t>
  </si>
  <si>
    <t>15. Ремонт системы водоснабжения и канализации</t>
  </si>
  <si>
    <t>16. Ремонт бетонной отмостки</t>
  </si>
  <si>
    <t>17. Ремонт полов</t>
  </si>
  <si>
    <t>18. Подводка воды с установкой моек в начальные классы</t>
  </si>
  <si>
    <t>19. Ремонт и установка теневых навесов</t>
  </si>
  <si>
    <t>20. Ремонт и замена кровли</t>
  </si>
  <si>
    <t>21. Ремонт входа из подвала и замена дверных блоков эвакуационного выхода</t>
  </si>
  <si>
    <t>22. Устройство козырька над входом</t>
  </si>
  <si>
    <t xml:space="preserve">шт. </t>
  </si>
  <si>
    <t>2. Численность детей и подростков, отдохнувших в загородном лагере</t>
  </si>
  <si>
    <t>23. Устроиство выхода из подвала</t>
  </si>
  <si>
    <r>
      <t xml:space="preserve">низкая </t>
    </r>
    <r>
      <rPr>
        <sz val="9"/>
        <rFont val="Times New Roman"/>
        <family val="1"/>
      </rPr>
      <t>(программа разработана на 2014-2016 год, считаю целесообразно продолжить её реализацию)</t>
    </r>
  </si>
  <si>
    <t xml:space="preserve">1. Ликвидация несанкционированных свалок  на территории У-КГО </t>
  </si>
  <si>
    <t xml:space="preserve">3. Приобретение контейнеров для сбора отходов </t>
  </si>
  <si>
    <t>Оценка эффективности реализации муниципальных  программ в 2014 году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</si>
</sst>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0"/>
    <numFmt numFmtId="180" formatCode="[$-FC19]d\ mmmm\ yyyy\ &quot;г.&quot;"/>
    <numFmt numFmtId="181" formatCode="#&quot; &quot;??/16"/>
    <numFmt numFmtId="182" formatCode="#,##0.00&quot;р.&quot;"/>
    <numFmt numFmtId="183" formatCode="[$-F400]h:mm:ss\ AM/PM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62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33" borderId="10" xfId="62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165" fontId="2" fillId="33" borderId="10" xfId="62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65" fontId="3" fillId="33" borderId="10" xfId="62" applyNumberFormat="1" applyFont="1" applyFill="1" applyBorder="1" applyAlignment="1">
      <alignment vertical="center"/>
    </xf>
    <xf numFmtId="165" fontId="3" fillId="33" borderId="10" xfId="62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10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62" applyNumberFormat="1" applyFont="1" applyFill="1" applyBorder="1" applyAlignment="1">
      <alignment/>
    </xf>
    <xf numFmtId="0" fontId="2" fillId="33" borderId="15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2" fillId="33" borderId="16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top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167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67" fontId="2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" fontId="48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wrapText="1"/>
    </xf>
    <xf numFmtId="0" fontId="3" fillId="33" borderId="15" xfId="0" applyFont="1" applyFill="1" applyBorder="1" applyAlignment="1">
      <alignment horizontal="left" vertical="top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164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4" fontId="2" fillId="33" borderId="16" xfId="0" applyNumberFormat="1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8.875" defaultRowHeight="12.75"/>
  <cols>
    <col min="1" max="1" width="21.625" style="2" customWidth="1"/>
    <col min="2" max="2" width="9.25390625" style="2" customWidth="1"/>
    <col min="3" max="3" width="11.625" style="2" customWidth="1"/>
    <col min="4" max="4" width="11.375" style="2" customWidth="1"/>
    <col min="5" max="5" width="12.125" style="2" customWidth="1"/>
    <col min="6" max="6" width="35.125" style="2" customWidth="1"/>
    <col min="7" max="7" width="12.25390625" style="2" customWidth="1"/>
    <col min="8" max="9" width="10.875" style="2" customWidth="1"/>
    <col min="10" max="10" width="12.625" style="2" customWidth="1"/>
    <col min="11" max="11" width="11.375" style="2" customWidth="1"/>
    <col min="12" max="12" width="12.375" style="3" customWidth="1"/>
    <col min="13" max="13" width="8.875" style="2" customWidth="1"/>
    <col min="14" max="16384" width="8.875" style="1" customWidth="1"/>
  </cols>
  <sheetData>
    <row r="1" spans="1:12" ht="12" customHeight="1">
      <c r="A1" s="24" t="s">
        <v>273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">
      <c r="A2" s="24" t="s">
        <v>66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1" ht="1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63" customHeight="1">
      <c r="A4" s="25" t="s">
        <v>22</v>
      </c>
      <c r="B4" s="25" t="s">
        <v>21</v>
      </c>
      <c r="C4" s="4" t="s">
        <v>67</v>
      </c>
      <c r="D4" s="4" t="s">
        <v>68</v>
      </c>
      <c r="E4" s="25" t="s">
        <v>20</v>
      </c>
      <c r="F4" s="25" t="s">
        <v>19</v>
      </c>
      <c r="G4" s="25" t="s">
        <v>18</v>
      </c>
      <c r="H4" s="25" t="s">
        <v>69</v>
      </c>
      <c r="I4" s="25" t="s">
        <v>70</v>
      </c>
      <c r="J4" s="25" t="s">
        <v>17</v>
      </c>
      <c r="K4" s="25" t="s">
        <v>16</v>
      </c>
      <c r="L4" s="25" t="s">
        <v>15</v>
      </c>
    </row>
    <row r="5" spans="1:12" ht="23.25" customHeight="1">
      <c r="A5" s="25"/>
      <c r="B5" s="25"/>
      <c r="C5" s="5" t="s">
        <v>14</v>
      </c>
      <c r="D5" s="5" t="s">
        <v>14</v>
      </c>
      <c r="E5" s="25"/>
      <c r="F5" s="25"/>
      <c r="G5" s="25"/>
      <c r="H5" s="26"/>
      <c r="I5" s="26"/>
      <c r="J5" s="25"/>
      <c r="K5" s="25"/>
      <c r="L5" s="25"/>
    </row>
    <row r="6" spans="1:12" ht="19.5" customHeight="1">
      <c r="A6" s="21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13" s="6" customFormat="1" ht="24.75" customHeight="1">
      <c r="A7" s="27" t="s">
        <v>210</v>
      </c>
      <c r="B7" s="28" t="s">
        <v>10</v>
      </c>
      <c r="C7" s="29">
        <f>C8+C9+C10</f>
        <v>16737.2</v>
      </c>
      <c r="D7" s="29">
        <f>D8+D9+D10</f>
        <v>16396.8</v>
      </c>
      <c r="E7" s="30">
        <f>D7/C7*100</f>
        <v>97.96620701192552</v>
      </c>
      <c r="F7" s="28" t="s">
        <v>10</v>
      </c>
      <c r="G7" s="31"/>
      <c r="H7" s="32"/>
      <c r="I7" s="32"/>
      <c r="J7" s="33">
        <f>(J8+J9+J10+J11)/4</f>
        <v>102.95203588681849</v>
      </c>
      <c r="K7" s="34">
        <f>J7/E7</f>
        <v>1.0508933542184198</v>
      </c>
      <c r="L7" s="31" t="s">
        <v>5</v>
      </c>
      <c r="M7" s="7"/>
    </row>
    <row r="8" spans="1:12" ht="26.25" customHeight="1">
      <c r="A8" s="27"/>
      <c r="B8" s="35" t="s">
        <v>23</v>
      </c>
      <c r="C8" s="36">
        <v>9720.4</v>
      </c>
      <c r="D8" s="36">
        <v>9380.05</v>
      </c>
      <c r="E8" s="37">
        <f>D8/C8*100</f>
        <v>96.49860088062219</v>
      </c>
      <c r="F8" s="38" t="s">
        <v>24</v>
      </c>
      <c r="G8" s="39" t="s">
        <v>1</v>
      </c>
      <c r="H8" s="39">
        <v>1</v>
      </c>
      <c r="I8" s="39">
        <v>1</v>
      </c>
      <c r="J8" s="40">
        <f>I8/H8*100</f>
        <v>100</v>
      </c>
      <c r="K8" s="41"/>
      <c r="L8" s="42"/>
    </row>
    <row r="9" spans="1:12" ht="27" customHeight="1">
      <c r="A9" s="27"/>
      <c r="B9" s="35" t="s">
        <v>12</v>
      </c>
      <c r="C9" s="36">
        <v>6831.5</v>
      </c>
      <c r="D9" s="36">
        <v>6831.45</v>
      </c>
      <c r="E9" s="37">
        <f>D9/C9*100</f>
        <v>99.99926809631852</v>
      </c>
      <c r="F9" s="38" t="s">
        <v>268</v>
      </c>
      <c r="G9" s="39" t="s">
        <v>0</v>
      </c>
      <c r="H9" s="39">
        <v>630</v>
      </c>
      <c r="I9" s="39">
        <v>677</v>
      </c>
      <c r="J9" s="40">
        <f>I9/H9*100</f>
        <v>107.46031746031746</v>
      </c>
      <c r="K9" s="41"/>
      <c r="L9" s="42"/>
    </row>
    <row r="10" spans="1:12" ht="42.75" customHeight="1">
      <c r="A10" s="27"/>
      <c r="B10" s="35" t="s">
        <v>157</v>
      </c>
      <c r="C10" s="43">
        <v>185.3</v>
      </c>
      <c r="D10" s="43">
        <v>185.3</v>
      </c>
      <c r="E10" s="37">
        <f>D10/C10*100</f>
        <v>100</v>
      </c>
      <c r="F10" s="38" t="s">
        <v>25</v>
      </c>
      <c r="G10" s="39" t="s">
        <v>1</v>
      </c>
      <c r="H10" s="39">
        <v>6</v>
      </c>
      <c r="I10" s="39">
        <v>6</v>
      </c>
      <c r="J10" s="40">
        <f>I10/H10*100</f>
        <v>100</v>
      </c>
      <c r="K10" s="41"/>
      <c r="L10" s="42"/>
    </row>
    <row r="11" spans="1:12" ht="44.25" customHeight="1">
      <c r="A11" s="27"/>
      <c r="B11" s="44"/>
      <c r="C11" s="45"/>
      <c r="D11" s="46"/>
      <c r="E11" s="47"/>
      <c r="F11" s="38" t="s">
        <v>26</v>
      </c>
      <c r="G11" s="39" t="s">
        <v>0</v>
      </c>
      <c r="H11" s="48">
        <v>575</v>
      </c>
      <c r="I11" s="48">
        <v>600</v>
      </c>
      <c r="J11" s="40">
        <f>I11/H11*100</f>
        <v>104.34782608695652</v>
      </c>
      <c r="K11" s="41"/>
      <c r="L11" s="42"/>
    </row>
    <row r="12" spans="1:13" s="6" customFormat="1" ht="24.75" customHeight="1">
      <c r="A12" s="49" t="s">
        <v>82</v>
      </c>
      <c r="B12" s="28" t="s">
        <v>10</v>
      </c>
      <c r="C12" s="29">
        <f>C13+C14</f>
        <v>115721.75</v>
      </c>
      <c r="D12" s="29">
        <f>D13+D14</f>
        <v>115398.76</v>
      </c>
      <c r="E12" s="30">
        <f>D12/C12*100</f>
        <v>99.72089084376964</v>
      </c>
      <c r="F12" s="28" t="s">
        <v>10</v>
      </c>
      <c r="G12" s="50"/>
      <c r="H12" s="51"/>
      <c r="I12" s="51"/>
      <c r="J12" s="33">
        <f>(J13+J14+J15+J16+J17+J18+J19+J20+J21+J22)/10</f>
        <v>100</v>
      </c>
      <c r="K12" s="34">
        <f>J12/E12</f>
        <v>1.0027989035584093</v>
      </c>
      <c r="L12" s="31" t="s">
        <v>5</v>
      </c>
      <c r="M12" s="7"/>
    </row>
    <row r="13" spans="1:12" ht="38.25" customHeight="1">
      <c r="A13" s="52"/>
      <c r="B13" s="35" t="s">
        <v>23</v>
      </c>
      <c r="C13" s="36">
        <v>31324.47</v>
      </c>
      <c r="D13" s="36">
        <v>31001.48</v>
      </c>
      <c r="E13" s="37">
        <f>D13/C13*100</f>
        <v>98.96888917833246</v>
      </c>
      <c r="F13" s="38" t="s">
        <v>83</v>
      </c>
      <c r="G13" s="39" t="s">
        <v>84</v>
      </c>
      <c r="H13" s="39">
        <v>60</v>
      </c>
      <c r="I13" s="39">
        <v>60</v>
      </c>
      <c r="J13" s="53">
        <f aca="true" t="shared" si="0" ref="J13:J21">I13/H13*100</f>
        <v>100</v>
      </c>
      <c r="K13" s="54"/>
      <c r="L13" s="42"/>
    </row>
    <row r="14" spans="1:12" ht="40.5" customHeight="1">
      <c r="A14" s="55"/>
      <c r="B14" s="35" t="s">
        <v>12</v>
      </c>
      <c r="C14" s="11">
        <v>84397.28</v>
      </c>
      <c r="D14" s="12">
        <v>84397.28</v>
      </c>
      <c r="E14" s="40">
        <f>D14/C14*100</f>
        <v>100</v>
      </c>
      <c r="F14" s="56" t="s">
        <v>85</v>
      </c>
      <c r="G14" s="39" t="s">
        <v>6</v>
      </c>
      <c r="H14" s="39">
        <v>85.2</v>
      </c>
      <c r="I14" s="39">
        <v>85.2</v>
      </c>
      <c r="J14" s="53">
        <f t="shared" si="0"/>
        <v>100</v>
      </c>
      <c r="K14" s="54"/>
      <c r="L14" s="42"/>
    </row>
    <row r="15" spans="1:12" ht="33.75" customHeight="1">
      <c r="A15" s="55"/>
      <c r="B15" s="57"/>
      <c r="C15" s="57"/>
      <c r="D15" s="57"/>
      <c r="E15" s="57"/>
      <c r="F15" s="38" t="s">
        <v>27</v>
      </c>
      <c r="G15" s="39" t="s">
        <v>6</v>
      </c>
      <c r="H15" s="39">
        <v>100</v>
      </c>
      <c r="I15" s="39">
        <v>100</v>
      </c>
      <c r="J15" s="53">
        <f t="shared" si="0"/>
        <v>100</v>
      </c>
      <c r="K15" s="54"/>
      <c r="L15" s="42"/>
    </row>
    <row r="16" spans="1:12" ht="43.5" customHeight="1">
      <c r="A16" s="55"/>
      <c r="B16" s="57"/>
      <c r="C16" s="57"/>
      <c r="D16" s="57"/>
      <c r="E16" s="57"/>
      <c r="F16" s="38" t="s">
        <v>86</v>
      </c>
      <c r="G16" s="39" t="s">
        <v>0</v>
      </c>
      <c r="H16" s="39">
        <v>156</v>
      </c>
      <c r="I16" s="39">
        <v>156</v>
      </c>
      <c r="J16" s="53">
        <f t="shared" si="0"/>
        <v>100</v>
      </c>
      <c r="K16" s="54"/>
      <c r="L16" s="42"/>
    </row>
    <row r="17" spans="1:12" ht="36">
      <c r="A17" s="55"/>
      <c r="B17" s="57"/>
      <c r="C17" s="57"/>
      <c r="D17" s="57"/>
      <c r="E17" s="57"/>
      <c r="F17" s="38" t="s">
        <v>38</v>
      </c>
      <c r="G17" s="39" t="s">
        <v>6</v>
      </c>
      <c r="H17" s="39">
        <v>95</v>
      </c>
      <c r="I17" s="39">
        <v>95</v>
      </c>
      <c r="J17" s="53">
        <f t="shared" si="0"/>
        <v>100</v>
      </c>
      <c r="K17" s="54"/>
      <c r="L17" s="42"/>
    </row>
    <row r="18" spans="1:12" ht="33.75" customHeight="1">
      <c r="A18" s="55"/>
      <c r="B18" s="57"/>
      <c r="C18" s="57"/>
      <c r="D18" s="57"/>
      <c r="E18" s="57"/>
      <c r="F18" s="38" t="s">
        <v>87</v>
      </c>
      <c r="G18" s="39" t="s">
        <v>1</v>
      </c>
      <c r="H18" s="39">
        <v>9</v>
      </c>
      <c r="I18" s="39">
        <v>9</v>
      </c>
      <c r="J18" s="53">
        <f t="shared" si="0"/>
        <v>100</v>
      </c>
      <c r="K18" s="54"/>
      <c r="L18" s="42"/>
    </row>
    <row r="19" spans="1:12" ht="39.75" customHeight="1">
      <c r="A19" s="55"/>
      <c r="B19" s="57"/>
      <c r="C19" s="57"/>
      <c r="D19" s="57"/>
      <c r="E19" s="57"/>
      <c r="F19" s="56" t="s">
        <v>39</v>
      </c>
      <c r="G19" s="39" t="s">
        <v>6</v>
      </c>
      <c r="H19" s="39">
        <v>50</v>
      </c>
      <c r="I19" s="39">
        <v>50</v>
      </c>
      <c r="J19" s="53">
        <f t="shared" si="0"/>
        <v>100</v>
      </c>
      <c r="K19" s="54"/>
      <c r="L19" s="42"/>
    </row>
    <row r="20" spans="1:12" ht="58.5" customHeight="1">
      <c r="A20" s="55"/>
      <c r="B20" s="57"/>
      <c r="C20" s="57"/>
      <c r="D20" s="57"/>
      <c r="E20" s="57"/>
      <c r="F20" s="38" t="s">
        <v>88</v>
      </c>
      <c r="G20" s="39" t="s">
        <v>0</v>
      </c>
      <c r="H20" s="39">
        <v>125</v>
      </c>
      <c r="I20" s="39">
        <v>125</v>
      </c>
      <c r="J20" s="53">
        <f t="shared" si="0"/>
        <v>100</v>
      </c>
      <c r="K20" s="54"/>
      <c r="L20" s="42"/>
    </row>
    <row r="21" spans="1:12" ht="99.75" customHeight="1">
      <c r="A21" s="55"/>
      <c r="B21" s="57"/>
      <c r="C21" s="57"/>
      <c r="D21" s="57"/>
      <c r="E21" s="57"/>
      <c r="F21" s="38" t="s">
        <v>40</v>
      </c>
      <c r="G21" s="39" t="s">
        <v>0</v>
      </c>
      <c r="H21" s="39">
        <v>137</v>
      </c>
      <c r="I21" s="39">
        <v>137</v>
      </c>
      <c r="J21" s="53">
        <f t="shared" si="0"/>
        <v>100</v>
      </c>
      <c r="K21" s="54"/>
      <c r="L21" s="42"/>
    </row>
    <row r="22" spans="1:12" ht="41.25" customHeight="1">
      <c r="A22" s="58"/>
      <c r="B22" s="57"/>
      <c r="C22" s="57"/>
      <c r="D22" s="57"/>
      <c r="E22" s="57"/>
      <c r="F22" s="38" t="s">
        <v>89</v>
      </c>
      <c r="G22" s="39" t="s">
        <v>1</v>
      </c>
      <c r="H22" s="39">
        <v>1</v>
      </c>
      <c r="I22" s="39">
        <v>1</v>
      </c>
      <c r="J22" s="53">
        <f>I22/H22*100</f>
        <v>100</v>
      </c>
      <c r="K22" s="54"/>
      <c r="L22" s="42"/>
    </row>
    <row r="23" spans="1:12" ht="32.25" customHeight="1">
      <c r="A23" s="59" t="s">
        <v>76</v>
      </c>
      <c r="B23" s="28" t="s">
        <v>3</v>
      </c>
      <c r="C23" s="16">
        <f>C24+C25</f>
        <v>176595.32</v>
      </c>
      <c r="D23" s="16">
        <f>D24+D25</f>
        <v>175842.41</v>
      </c>
      <c r="E23" s="34">
        <f>D23/C23*100</f>
        <v>99.57365234820492</v>
      </c>
      <c r="F23" s="31" t="s">
        <v>3</v>
      </c>
      <c r="G23" s="31"/>
      <c r="H23" s="31"/>
      <c r="I23" s="31"/>
      <c r="J23" s="60">
        <f>(J24+J25+J26+J27+J28+J29+J30)/7</f>
        <v>145.15132755584364</v>
      </c>
      <c r="K23" s="34">
        <f>J23/E23</f>
        <v>1.4577282657891817</v>
      </c>
      <c r="L23" s="31" t="s">
        <v>4</v>
      </c>
    </row>
    <row r="24" spans="1:12" ht="57" customHeight="1">
      <c r="A24" s="61"/>
      <c r="B24" s="35" t="s">
        <v>23</v>
      </c>
      <c r="C24" s="11">
        <v>37474.05</v>
      </c>
      <c r="D24" s="11">
        <v>36761.76</v>
      </c>
      <c r="E24" s="41">
        <f>D24/C24*100</f>
        <v>98.0992446773167</v>
      </c>
      <c r="F24" s="38" t="s">
        <v>77</v>
      </c>
      <c r="G24" s="39" t="s">
        <v>6</v>
      </c>
      <c r="H24" s="39">
        <v>76.5</v>
      </c>
      <c r="I24" s="39">
        <v>86</v>
      </c>
      <c r="J24" s="62">
        <f aca="true" t="shared" si="1" ref="J24:J54">I24/H24*100</f>
        <v>112.41830065359477</v>
      </c>
      <c r="K24" s="54"/>
      <c r="L24" s="42"/>
    </row>
    <row r="25" spans="1:12" ht="109.5" customHeight="1">
      <c r="A25" s="61"/>
      <c r="B25" s="35" t="s">
        <v>12</v>
      </c>
      <c r="C25" s="11">
        <v>139121.27</v>
      </c>
      <c r="D25" s="11">
        <v>139080.65</v>
      </c>
      <c r="E25" s="41">
        <f>D25/C25*100</f>
        <v>99.97080245170275</v>
      </c>
      <c r="F25" s="38" t="s">
        <v>78</v>
      </c>
      <c r="G25" s="39" t="s">
        <v>6</v>
      </c>
      <c r="H25" s="39">
        <v>50.5</v>
      </c>
      <c r="I25" s="39">
        <v>91.7</v>
      </c>
      <c r="J25" s="62">
        <f t="shared" si="1"/>
        <v>181.58415841584159</v>
      </c>
      <c r="K25" s="54"/>
      <c r="L25" s="42"/>
    </row>
    <row r="26" spans="1:12" ht="63.75" customHeight="1">
      <c r="A26" s="61"/>
      <c r="B26" s="35"/>
      <c r="C26" s="11"/>
      <c r="D26" s="11"/>
      <c r="E26" s="41"/>
      <c r="F26" s="38" t="s">
        <v>42</v>
      </c>
      <c r="G26" s="39" t="s">
        <v>6</v>
      </c>
      <c r="H26" s="39">
        <v>21.3</v>
      </c>
      <c r="I26" s="39">
        <v>68</v>
      </c>
      <c r="J26" s="62">
        <f t="shared" si="1"/>
        <v>319.2488262910798</v>
      </c>
      <c r="K26" s="54"/>
      <c r="L26" s="42"/>
    </row>
    <row r="27" spans="1:12" ht="122.25" customHeight="1">
      <c r="A27" s="61"/>
      <c r="B27" s="35"/>
      <c r="C27" s="11"/>
      <c r="D27" s="11"/>
      <c r="E27" s="41"/>
      <c r="F27" s="38" t="s">
        <v>79</v>
      </c>
      <c r="G27" s="39" t="s">
        <v>6</v>
      </c>
      <c r="H27" s="39">
        <v>12</v>
      </c>
      <c r="I27" s="39">
        <v>14.6</v>
      </c>
      <c r="J27" s="62">
        <f t="shared" si="1"/>
        <v>121.66666666666666</v>
      </c>
      <c r="K27" s="54"/>
      <c r="L27" s="42"/>
    </row>
    <row r="28" spans="1:12" ht="131.25" customHeight="1">
      <c r="A28" s="61"/>
      <c r="B28" s="35"/>
      <c r="C28" s="11"/>
      <c r="D28" s="11"/>
      <c r="E28" s="41"/>
      <c r="F28" s="38" t="s">
        <v>80</v>
      </c>
      <c r="G28" s="39" t="s">
        <v>6</v>
      </c>
      <c r="H28" s="39">
        <v>2.3</v>
      </c>
      <c r="I28" s="39">
        <v>2.5</v>
      </c>
      <c r="J28" s="62">
        <f t="shared" si="1"/>
        <v>108.69565217391306</v>
      </c>
      <c r="K28" s="54"/>
      <c r="L28" s="42"/>
    </row>
    <row r="29" spans="1:12" ht="74.25" customHeight="1">
      <c r="A29" s="61"/>
      <c r="B29" s="35"/>
      <c r="C29" s="11"/>
      <c r="D29" s="11"/>
      <c r="E29" s="41"/>
      <c r="F29" s="38" t="s">
        <v>43</v>
      </c>
      <c r="G29" s="39" t="s">
        <v>6</v>
      </c>
      <c r="H29" s="39">
        <v>4.7</v>
      </c>
      <c r="I29" s="39">
        <v>3.4</v>
      </c>
      <c r="J29" s="53">
        <f t="shared" si="1"/>
        <v>72.34042553191489</v>
      </c>
      <c r="K29" s="54"/>
      <c r="L29" s="42"/>
    </row>
    <row r="30" spans="1:12" ht="36.75" customHeight="1">
      <c r="A30" s="63"/>
      <c r="B30" s="35"/>
      <c r="C30" s="11"/>
      <c r="D30" s="11"/>
      <c r="E30" s="41"/>
      <c r="F30" s="38" t="s">
        <v>81</v>
      </c>
      <c r="G30" s="39" t="s">
        <v>6</v>
      </c>
      <c r="H30" s="39">
        <v>95</v>
      </c>
      <c r="I30" s="39">
        <v>95.1</v>
      </c>
      <c r="J30" s="53">
        <f t="shared" si="1"/>
        <v>100.10526315789474</v>
      </c>
      <c r="K30" s="54"/>
      <c r="L30" s="42"/>
    </row>
    <row r="31" spans="1:12" ht="36.75" customHeight="1">
      <c r="A31" s="49" t="s">
        <v>244</v>
      </c>
      <c r="B31" s="28" t="s">
        <v>3</v>
      </c>
      <c r="C31" s="16">
        <f>C32+C33</f>
        <v>11614.795</v>
      </c>
      <c r="D31" s="16">
        <f>D32+D33</f>
        <v>11571.292</v>
      </c>
      <c r="E31" s="34">
        <f>D31/C31*100</f>
        <v>99.62545184826766</v>
      </c>
      <c r="F31" s="31" t="s">
        <v>3</v>
      </c>
      <c r="G31" s="31"/>
      <c r="H31" s="31"/>
      <c r="I31" s="31"/>
      <c r="J31" s="33">
        <f>(J32+J33+J34+J35+J36+J37+J38+J39+J40+J41+J42+J43+J44+J45+J46+J47+J48+J49+J50+J51+J52+J53+J54)/23</f>
        <v>99.18984607075345</v>
      </c>
      <c r="K31" s="34">
        <f>J31/E31</f>
        <v>0.9956275653516969</v>
      </c>
      <c r="L31" s="31" t="s">
        <v>33</v>
      </c>
    </row>
    <row r="32" spans="1:12" s="10" customFormat="1" ht="27" customHeight="1">
      <c r="A32" s="52"/>
      <c r="B32" s="35" t="s">
        <v>23</v>
      </c>
      <c r="C32" s="11">
        <v>11614.795</v>
      </c>
      <c r="D32" s="11">
        <v>11571.292</v>
      </c>
      <c r="E32" s="41">
        <f>D32/C32*100</f>
        <v>99.62545184826766</v>
      </c>
      <c r="F32" s="38" t="s">
        <v>245</v>
      </c>
      <c r="G32" s="39" t="s">
        <v>9</v>
      </c>
      <c r="H32" s="39">
        <v>5</v>
      </c>
      <c r="I32" s="39">
        <v>5</v>
      </c>
      <c r="J32" s="53">
        <f t="shared" si="1"/>
        <v>100</v>
      </c>
      <c r="K32" s="54"/>
      <c r="L32" s="42"/>
    </row>
    <row r="33" spans="1:12" s="10" customFormat="1" ht="50.25" customHeight="1">
      <c r="A33" s="52"/>
      <c r="B33" s="35"/>
      <c r="C33" s="11"/>
      <c r="D33" s="11"/>
      <c r="E33" s="41"/>
      <c r="F33" s="38" t="s">
        <v>246</v>
      </c>
      <c r="G33" s="39" t="s">
        <v>9</v>
      </c>
      <c r="H33" s="39">
        <v>9</v>
      </c>
      <c r="I33" s="39">
        <v>9</v>
      </c>
      <c r="J33" s="53">
        <f t="shared" si="1"/>
        <v>100</v>
      </c>
      <c r="K33" s="54"/>
      <c r="L33" s="42"/>
    </row>
    <row r="34" spans="1:12" s="10" customFormat="1" ht="26.25" customHeight="1">
      <c r="A34" s="52"/>
      <c r="B34" s="35"/>
      <c r="C34" s="11"/>
      <c r="D34" s="11"/>
      <c r="E34" s="41"/>
      <c r="F34" s="38" t="s">
        <v>247</v>
      </c>
      <c r="G34" s="39" t="s">
        <v>232</v>
      </c>
      <c r="H34" s="39">
        <v>5</v>
      </c>
      <c r="I34" s="39">
        <v>5</v>
      </c>
      <c r="J34" s="53">
        <f t="shared" si="1"/>
        <v>100</v>
      </c>
      <c r="K34" s="54"/>
      <c r="L34" s="42"/>
    </row>
    <row r="35" spans="1:12" s="10" customFormat="1" ht="14.25" customHeight="1">
      <c r="A35" s="52"/>
      <c r="B35" s="35"/>
      <c r="C35" s="11"/>
      <c r="D35" s="11"/>
      <c r="E35" s="41"/>
      <c r="F35" s="38" t="s">
        <v>248</v>
      </c>
      <c r="G35" s="39" t="s">
        <v>232</v>
      </c>
      <c r="H35" s="39">
        <v>3</v>
      </c>
      <c r="I35" s="39">
        <v>3</v>
      </c>
      <c r="J35" s="53">
        <f t="shared" si="1"/>
        <v>100</v>
      </c>
      <c r="K35" s="54"/>
      <c r="L35" s="42"/>
    </row>
    <row r="36" spans="1:12" s="10" customFormat="1" ht="14.25" customHeight="1">
      <c r="A36" s="52"/>
      <c r="B36" s="35"/>
      <c r="C36" s="11"/>
      <c r="D36" s="11"/>
      <c r="E36" s="41"/>
      <c r="F36" s="10" t="s">
        <v>249</v>
      </c>
      <c r="G36" s="39" t="s">
        <v>232</v>
      </c>
      <c r="H36" s="39">
        <v>8</v>
      </c>
      <c r="I36" s="39">
        <v>8</v>
      </c>
      <c r="J36" s="53">
        <f t="shared" si="1"/>
        <v>100</v>
      </c>
      <c r="K36" s="54"/>
      <c r="L36" s="42"/>
    </row>
    <row r="37" spans="1:12" s="10" customFormat="1" ht="14.25" customHeight="1">
      <c r="A37" s="52"/>
      <c r="B37" s="35"/>
      <c r="C37" s="11"/>
      <c r="D37" s="11"/>
      <c r="E37" s="41"/>
      <c r="F37" s="38" t="s">
        <v>250</v>
      </c>
      <c r="G37" s="39" t="s">
        <v>232</v>
      </c>
      <c r="H37" s="39">
        <v>2</v>
      </c>
      <c r="I37" s="39">
        <v>2</v>
      </c>
      <c r="J37" s="53">
        <f t="shared" si="1"/>
        <v>100</v>
      </c>
      <c r="K37" s="54"/>
      <c r="L37" s="42"/>
    </row>
    <row r="38" spans="1:12" s="10" customFormat="1" ht="24" customHeight="1">
      <c r="A38" s="52"/>
      <c r="B38" s="35"/>
      <c r="C38" s="11"/>
      <c r="D38" s="11"/>
      <c r="E38" s="41"/>
      <c r="F38" s="38" t="s">
        <v>251</v>
      </c>
      <c r="G38" s="39" t="s">
        <v>232</v>
      </c>
      <c r="H38" s="39">
        <v>2</v>
      </c>
      <c r="I38" s="39">
        <v>2</v>
      </c>
      <c r="J38" s="53">
        <f t="shared" si="1"/>
        <v>100</v>
      </c>
      <c r="K38" s="54"/>
      <c r="L38" s="42"/>
    </row>
    <row r="39" spans="1:12" s="10" customFormat="1" ht="36.75" customHeight="1">
      <c r="A39" s="52"/>
      <c r="B39" s="35"/>
      <c r="C39" s="11"/>
      <c r="D39" s="11"/>
      <c r="E39" s="41"/>
      <c r="F39" s="38" t="s">
        <v>252</v>
      </c>
      <c r="G39" s="39" t="s">
        <v>232</v>
      </c>
      <c r="H39" s="39">
        <v>23</v>
      </c>
      <c r="I39" s="39">
        <v>22</v>
      </c>
      <c r="J39" s="53">
        <f t="shared" si="1"/>
        <v>95.65217391304348</v>
      </c>
      <c r="K39" s="54"/>
      <c r="L39" s="42"/>
    </row>
    <row r="40" spans="1:12" s="10" customFormat="1" ht="54" customHeight="1">
      <c r="A40" s="52"/>
      <c r="B40" s="35"/>
      <c r="C40" s="11"/>
      <c r="D40" s="11"/>
      <c r="E40" s="41"/>
      <c r="F40" s="38" t="s">
        <v>253</v>
      </c>
      <c r="G40" s="39" t="s">
        <v>232</v>
      </c>
      <c r="H40" s="39">
        <v>7</v>
      </c>
      <c r="I40" s="39">
        <v>6</v>
      </c>
      <c r="J40" s="53">
        <f t="shared" si="1"/>
        <v>85.71428571428571</v>
      </c>
      <c r="K40" s="54"/>
      <c r="L40" s="42"/>
    </row>
    <row r="41" spans="1:12" s="10" customFormat="1" ht="68.25" customHeight="1">
      <c r="A41" s="52"/>
      <c r="B41" s="35"/>
      <c r="C41" s="11"/>
      <c r="D41" s="11"/>
      <c r="E41" s="41"/>
      <c r="F41" s="38" t="s">
        <v>254</v>
      </c>
      <c r="G41" s="39" t="s">
        <v>9</v>
      </c>
      <c r="H41" s="39">
        <v>5</v>
      </c>
      <c r="I41" s="39">
        <v>5</v>
      </c>
      <c r="J41" s="53">
        <f t="shared" si="1"/>
        <v>100</v>
      </c>
      <c r="K41" s="54"/>
      <c r="L41" s="42"/>
    </row>
    <row r="42" spans="1:12" s="10" customFormat="1" ht="14.25" customHeight="1">
      <c r="A42" s="52"/>
      <c r="B42" s="35"/>
      <c r="C42" s="11"/>
      <c r="D42" s="11"/>
      <c r="E42" s="41"/>
      <c r="F42" s="38" t="s">
        <v>255</v>
      </c>
      <c r="G42" s="39" t="s">
        <v>232</v>
      </c>
      <c r="H42" s="39">
        <v>6</v>
      </c>
      <c r="I42" s="39">
        <v>6</v>
      </c>
      <c r="J42" s="53">
        <f t="shared" si="1"/>
        <v>100</v>
      </c>
      <c r="K42" s="54"/>
      <c r="L42" s="42"/>
    </row>
    <row r="43" spans="1:12" s="10" customFormat="1" ht="14.25" customHeight="1">
      <c r="A43" s="52"/>
      <c r="B43" s="35"/>
      <c r="C43" s="11"/>
      <c r="D43" s="11"/>
      <c r="E43" s="41"/>
      <c r="F43" s="38" t="s">
        <v>256</v>
      </c>
      <c r="G43" s="39" t="s">
        <v>232</v>
      </c>
      <c r="H43" s="39">
        <v>8</v>
      </c>
      <c r="I43" s="39">
        <v>8</v>
      </c>
      <c r="J43" s="53">
        <f t="shared" si="1"/>
        <v>100</v>
      </c>
      <c r="K43" s="54"/>
      <c r="L43" s="42"/>
    </row>
    <row r="44" spans="1:12" s="10" customFormat="1" ht="32.25" customHeight="1">
      <c r="A44" s="52"/>
      <c r="B44" s="35"/>
      <c r="C44" s="11"/>
      <c r="D44" s="11"/>
      <c r="E44" s="41"/>
      <c r="F44" s="64" t="s">
        <v>257</v>
      </c>
      <c r="G44" s="39" t="s">
        <v>232</v>
      </c>
      <c r="H44" s="39">
        <v>2</v>
      </c>
      <c r="I44" s="39">
        <v>2</v>
      </c>
      <c r="J44" s="53">
        <f t="shared" si="1"/>
        <v>100</v>
      </c>
      <c r="K44" s="54"/>
      <c r="L44" s="42"/>
    </row>
    <row r="45" spans="1:12" s="10" customFormat="1" ht="14.25" customHeight="1">
      <c r="A45" s="52"/>
      <c r="B45" s="35"/>
      <c r="C45" s="11"/>
      <c r="D45" s="11"/>
      <c r="E45" s="41"/>
      <c r="F45" s="38" t="s">
        <v>258</v>
      </c>
      <c r="G45" s="39" t="s">
        <v>232</v>
      </c>
      <c r="H45" s="39">
        <v>2</v>
      </c>
      <c r="I45" s="39">
        <v>2</v>
      </c>
      <c r="J45" s="53">
        <f t="shared" si="1"/>
        <v>100</v>
      </c>
      <c r="K45" s="54"/>
      <c r="L45" s="42"/>
    </row>
    <row r="46" spans="1:12" s="10" customFormat="1" ht="22.5" customHeight="1">
      <c r="A46" s="52"/>
      <c r="B46" s="35"/>
      <c r="C46" s="11"/>
      <c r="D46" s="11"/>
      <c r="E46" s="41"/>
      <c r="F46" s="38" t="s">
        <v>259</v>
      </c>
      <c r="G46" s="39" t="s">
        <v>232</v>
      </c>
      <c r="H46" s="39">
        <v>7</v>
      </c>
      <c r="I46" s="39">
        <v>7</v>
      </c>
      <c r="J46" s="53">
        <f t="shared" si="1"/>
        <v>100</v>
      </c>
      <c r="K46" s="54"/>
      <c r="L46" s="42"/>
    </row>
    <row r="47" spans="1:12" s="10" customFormat="1" ht="14.25" customHeight="1">
      <c r="A47" s="52"/>
      <c r="B47" s="35"/>
      <c r="C47" s="11"/>
      <c r="D47" s="11"/>
      <c r="E47" s="41"/>
      <c r="F47" s="38" t="s">
        <v>260</v>
      </c>
      <c r="G47" s="39" t="s">
        <v>232</v>
      </c>
      <c r="H47" s="39">
        <v>2</v>
      </c>
      <c r="I47" s="39">
        <v>2</v>
      </c>
      <c r="J47" s="53">
        <f t="shared" si="1"/>
        <v>100</v>
      </c>
      <c r="K47" s="54"/>
      <c r="L47" s="42"/>
    </row>
    <row r="48" spans="1:12" s="10" customFormat="1" ht="14.25" customHeight="1">
      <c r="A48" s="52"/>
      <c r="B48" s="35"/>
      <c r="C48" s="11"/>
      <c r="D48" s="11"/>
      <c r="E48" s="41"/>
      <c r="F48" s="38" t="s">
        <v>261</v>
      </c>
      <c r="G48" s="39" t="s">
        <v>232</v>
      </c>
      <c r="H48" s="39">
        <v>2</v>
      </c>
      <c r="I48" s="39">
        <v>2</v>
      </c>
      <c r="J48" s="53">
        <f t="shared" si="1"/>
        <v>100</v>
      </c>
      <c r="K48" s="54"/>
      <c r="L48" s="42"/>
    </row>
    <row r="49" spans="1:12" s="10" customFormat="1" ht="24.75" customHeight="1">
      <c r="A49" s="52"/>
      <c r="B49" s="35"/>
      <c r="C49" s="11"/>
      <c r="D49" s="11"/>
      <c r="E49" s="41"/>
      <c r="F49" s="38" t="s">
        <v>262</v>
      </c>
      <c r="G49" s="39" t="s">
        <v>232</v>
      </c>
      <c r="H49" s="39">
        <v>1</v>
      </c>
      <c r="I49" s="39">
        <v>1</v>
      </c>
      <c r="J49" s="53">
        <f t="shared" si="1"/>
        <v>100</v>
      </c>
      <c r="K49" s="54"/>
      <c r="L49" s="42"/>
    </row>
    <row r="50" spans="1:12" s="10" customFormat="1" ht="14.25" customHeight="1">
      <c r="A50" s="52"/>
      <c r="B50" s="35"/>
      <c r="C50" s="11"/>
      <c r="D50" s="11"/>
      <c r="E50" s="41"/>
      <c r="F50" s="38" t="s">
        <v>263</v>
      </c>
      <c r="G50" s="39" t="s">
        <v>267</v>
      </c>
      <c r="H50" s="39">
        <v>2</v>
      </c>
      <c r="I50" s="39">
        <v>2</v>
      </c>
      <c r="J50" s="53">
        <f t="shared" si="1"/>
        <v>100</v>
      </c>
      <c r="K50" s="54"/>
      <c r="L50" s="42"/>
    </row>
    <row r="51" spans="1:12" s="10" customFormat="1" ht="18.75" customHeight="1">
      <c r="A51" s="52"/>
      <c r="B51" s="35"/>
      <c r="C51" s="11"/>
      <c r="D51" s="11"/>
      <c r="E51" s="41"/>
      <c r="F51" s="38" t="s">
        <v>264</v>
      </c>
      <c r="G51" s="39" t="s">
        <v>232</v>
      </c>
      <c r="H51" s="39">
        <v>7</v>
      </c>
      <c r="I51" s="39">
        <v>7</v>
      </c>
      <c r="J51" s="53">
        <f t="shared" si="1"/>
        <v>100</v>
      </c>
      <c r="K51" s="54"/>
      <c r="L51" s="42"/>
    </row>
    <row r="52" spans="1:12" s="10" customFormat="1" ht="27.75" customHeight="1">
      <c r="A52" s="52"/>
      <c r="B52" s="35"/>
      <c r="C52" s="11"/>
      <c r="D52" s="11"/>
      <c r="E52" s="41"/>
      <c r="F52" s="38" t="s">
        <v>265</v>
      </c>
      <c r="G52" s="39" t="s">
        <v>232</v>
      </c>
      <c r="H52" s="39">
        <v>2</v>
      </c>
      <c r="I52" s="39">
        <v>2</v>
      </c>
      <c r="J52" s="53">
        <f t="shared" si="1"/>
        <v>100</v>
      </c>
      <c r="K52" s="54"/>
      <c r="L52" s="42"/>
    </row>
    <row r="53" spans="1:12" s="10" customFormat="1" ht="14.25" customHeight="1">
      <c r="A53" s="52"/>
      <c r="B53" s="65"/>
      <c r="C53" s="18"/>
      <c r="D53" s="18"/>
      <c r="E53" s="66"/>
      <c r="F53" s="10" t="s">
        <v>266</v>
      </c>
      <c r="G53" s="67" t="s">
        <v>232</v>
      </c>
      <c r="H53" s="67">
        <v>2</v>
      </c>
      <c r="I53" s="67">
        <v>2</v>
      </c>
      <c r="J53" s="68">
        <f t="shared" si="1"/>
        <v>100</v>
      </c>
      <c r="K53" s="69"/>
      <c r="L53" s="70"/>
    </row>
    <row r="54" spans="1:12" s="10" customFormat="1" ht="14.25" customHeight="1">
      <c r="A54" s="71"/>
      <c r="B54" s="35"/>
      <c r="C54" s="11"/>
      <c r="D54" s="11"/>
      <c r="E54" s="41"/>
      <c r="F54" s="72" t="s">
        <v>269</v>
      </c>
      <c r="G54" s="39" t="s">
        <v>232</v>
      </c>
      <c r="H54" s="39">
        <v>1</v>
      </c>
      <c r="I54" s="39">
        <v>1</v>
      </c>
      <c r="J54" s="53">
        <f t="shared" si="1"/>
        <v>100</v>
      </c>
      <c r="K54" s="54"/>
      <c r="L54" s="42"/>
    </row>
    <row r="55" spans="1:12" ht="19.5" customHeight="1">
      <c r="A55" s="73" t="s">
        <v>36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5"/>
    </row>
    <row r="56" spans="1:13" ht="18.75" customHeight="1">
      <c r="A56" s="49" t="s">
        <v>158</v>
      </c>
      <c r="B56" s="16" t="s">
        <v>3</v>
      </c>
      <c r="C56" s="30">
        <f>C57</f>
        <v>1055.4</v>
      </c>
      <c r="D56" s="30" t="str">
        <f>D57</f>
        <v>-</v>
      </c>
      <c r="E56" s="30" t="s">
        <v>161</v>
      </c>
      <c r="F56" s="16" t="s">
        <v>3</v>
      </c>
      <c r="G56" s="31"/>
      <c r="H56" s="76"/>
      <c r="I56" s="28"/>
      <c r="J56" s="16">
        <f>J57/1</f>
        <v>0</v>
      </c>
      <c r="K56" s="13"/>
      <c r="L56" s="31"/>
      <c r="M56" s="1"/>
    </row>
    <row r="57" spans="1:13" ht="60.75" customHeight="1">
      <c r="A57" s="52"/>
      <c r="B57" s="35" t="s">
        <v>23</v>
      </c>
      <c r="C57" s="11">
        <v>1055.4</v>
      </c>
      <c r="D57" s="11" t="s">
        <v>161</v>
      </c>
      <c r="E57" s="11" t="s">
        <v>161</v>
      </c>
      <c r="F57" s="39" t="s">
        <v>161</v>
      </c>
      <c r="G57" s="35" t="s">
        <v>161</v>
      </c>
      <c r="H57" s="35" t="s">
        <v>161</v>
      </c>
      <c r="I57" s="35" t="s">
        <v>161</v>
      </c>
      <c r="J57" s="11"/>
      <c r="K57" s="35"/>
      <c r="L57" s="39" t="s">
        <v>162</v>
      </c>
      <c r="M57" s="1"/>
    </row>
    <row r="58" spans="1:12" s="2" customFormat="1" ht="19.5" customHeight="1">
      <c r="A58" s="49" t="s">
        <v>221</v>
      </c>
      <c r="B58" s="16" t="s">
        <v>3</v>
      </c>
      <c r="C58" s="30">
        <f>C59</f>
        <v>6114.4</v>
      </c>
      <c r="D58" s="30">
        <f>D59</f>
        <v>5776</v>
      </c>
      <c r="E58" s="30">
        <f>+D58/C58*100</f>
        <v>94.46552400889703</v>
      </c>
      <c r="F58" s="16" t="s">
        <v>3</v>
      </c>
      <c r="G58" s="31"/>
      <c r="H58" s="76"/>
      <c r="I58" s="28"/>
      <c r="J58" s="16">
        <f>J59/1</f>
        <v>106.66666666666667</v>
      </c>
      <c r="K58" s="13">
        <f>J58/E58</f>
        <v>1.1291597414589105</v>
      </c>
      <c r="L58" s="31" t="s">
        <v>5</v>
      </c>
    </row>
    <row r="59" spans="1:12" s="2" customFormat="1" ht="36" customHeight="1">
      <c r="A59" s="52"/>
      <c r="B59" s="35" t="s">
        <v>23</v>
      </c>
      <c r="C59" s="11">
        <v>6114.4</v>
      </c>
      <c r="D59" s="11">
        <v>5776</v>
      </c>
      <c r="E59" s="11">
        <f>D59/C59*100</f>
        <v>94.46552400889703</v>
      </c>
      <c r="F59" s="77" t="s">
        <v>75</v>
      </c>
      <c r="G59" s="39" t="s">
        <v>9</v>
      </c>
      <c r="H59" s="12">
        <v>15</v>
      </c>
      <c r="I59" s="35">
        <v>16</v>
      </c>
      <c r="J59" s="11">
        <f>I59/H59*100</f>
        <v>106.66666666666667</v>
      </c>
      <c r="K59" s="35"/>
      <c r="L59" s="39"/>
    </row>
    <row r="60" spans="1:12" s="2" customFormat="1" ht="38.25" customHeight="1">
      <c r="A60" s="52"/>
      <c r="B60" s="35" t="s">
        <v>12</v>
      </c>
      <c r="C60" s="11">
        <v>1160</v>
      </c>
      <c r="D60" s="11">
        <v>1160</v>
      </c>
      <c r="E60" s="11">
        <f>D60/C60*100</f>
        <v>100</v>
      </c>
      <c r="F60" s="77" t="s">
        <v>44</v>
      </c>
      <c r="G60" s="39" t="s">
        <v>6</v>
      </c>
      <c r="H60" s="12">
        <v>0</v>
      </c>
      <c r="I60" s="35">
        <v>0</v>
      </c>
      <c r="J60" s="78" t="s">
        <v>41</v>
      </c>
      <c r="K60" s="35"/>
      <c r="L60" s="39"/>
    </row>
    <row r="61" spans="1:12" s="2" customFormat="1" ht="33" customHeight="1">
      <c r="A61" s="71"/>
      <c r="B61" s="72"/>
      <c r="C61" s="35"/>
      <c r="D61" s="35"/>
      <c r="E61" s="79"/>
      <c r="F61" s="80" t="s">
        <v>45</v>
      </c>
      <c r="G61" s="39" t="s">
        <v>6</v>
      </c>
      <c r="H61" s="12">
        <v>0</v>
      </c>
      <c r="I61" s="35">
        <v>0</v>
      </c>
      <c r="J61" s="81"/>
      <c r="K61" s="35"/>
      <c r="L61" s="39"/>
    </row>
    <row r="62" spans="1:12" s="2" customFormat="1" ht="18" customHeight="1" hidden="1">
      <c r="A62" s="49" t="s">
        <v>160</v>
      </c>
      <c r="B62" s="16" t="s">
        <v>3</v>
      </c>
      <c r="C62" s="82">
        <f>C63+C64+C65</f>
        <v>133175.209</v>
      </c>
      <c r="D62" s="82">
        <f>D63+D64+D65</f>
        <v>126792.02599999998</v>
      </c>
      <c r="E62" s="30">
        <f>D62/C62*100</f>
        <v>95.2069284907223</v>
      </c>
      <c r="F62" s="16" t="s">
        <v>3</v>
      </c>
      <c r="G62" s="31"/>
      <c r="H62" s="76"/>
      <c r="I62" s="28"/>
      <c r="J62" s="16">
        <f>(J63+J64+J65+J66)/4</f>
        <v>0</v>
      </c>
      <c r="K62" s="13">
        <f>J62/E62</f>
        <v>0</v>
      </c>
      <c r="L62" s="39"/>
    </row>
    <row r="63" spans="1:12" s="2" customFormat="1" ht="27.75" customHeight="1" hidden="1">
      <c r="A63" s="52"/>
      <c r="B63" s="35" t="s">
        <v>23</v>
      </c>
      <c r="C63" s="11">
        <v>83397.679</v>
      </c>
      <c r="D63" s="11">
        <v>81745.794</v>
      </c>
      <c r="E63" s="11">
        <f>D63/C63*100</f>
        <v>98.01926741870118</v>
      </c>
      <c r="F63" s="38" t="s">
        <v>48</v>
      </c>
      <c r="G63" s="35" t="s">
        <v>0</v>
      </c>
      <c r="H63" s="35">
        <v>172</v>
      </c>
      <c r="I63" s="35"/>
      <c r="J63" s="11"/>
      <c r="K63" s="35"/>
      <c r="L63" s="39"/>
    </row>
    <row r="64" spans="1:12" s="2" customFormat="1" ht="24" customHeight="1" hidden="1">
      <c r="A64" s="52"/>
      <c r="B64" s="35" t="s">
        <v>11</v>
      </c>
      <c r="C64" s="11">
        <v>21469.048</v>
      </c>
      <c r="D64" s="11">
        <v>17285.571</v>
      </c>
      <c r="E64" s="11">
        <f>D64/C64*100</f>
        <v>80.51391472970762</v>
      </c>
      <c r="F64" s="38" t="s">
        <v>49</v>
      </c>
      <c r="G64" s="35" t="s">
        <v>1</v>
      </c>
      <c r="H64" s="35">
        <v>72</v>
      </c>
      <c r="I64" s="35"/>
      <c r="J64" s="11"/>
      <c r="K64" s="35"/>
      <c r="L64" s="39"/>
    </row>
    <row r="65" spans="1:12" s="2" customFormat="1" ht="24" customHeight="1" hidden="1">
      <c r="A65" s="52"/>
      <c r="B65" s="35" t="s">
        <v>12</v>
      </c>
      <c r="C65" s="11">
        <v>28308.482</v>
      </c>
      <c r="D65" s="11">
        <v>27760.661</v>
      </c>
      <c r="E65" s="11">
        <f>D65/C65*100</f>
        <v>98.06481675704123</v>
      </c>
      <c r="F65" s="38" t="s">
        <v>50</v>
      </c>
      <c r="G65" s="35" t="s">
        <v>1</v>
      </c>
      <c r="H65" s="35">
        <v>10</v>
      </c>
      <c r="I65" s="35"/>
      <c r="J65" s="11"/>
      <c r="K65" s="35"/>
      <c r="L65" s="39"/>
    </row>
    <row r="66" spans="1:12" s="2" customFormat="1" ht="22.5" customHeight="1" hidden="1">
      <c r="A66" s="71"/>
      <c r="B66" s="72"/>
      <c r="C66" s="35"/>
      <c r="D66" s="35"/>
      <c r="E66" s="79"/>
      <c r="F66" s="38" t="s">
        <v>51</v>
      </c>
      <c r="G66" s="35" t="s">
        <v>52</v>
      </c>
      <c r="H66" s="35">
        <v>3150.72</v>
      </c>
      <c r="I66" s="35"/>
      <c r="J66" s="11"/>
      <c r="K66" s="35"/>
      <c r="L66" s="39"/>
    </row>
    <row r="67" spans="1:12" s="2" customFormat="1" ht="18.75" customHeight="1" hidden="1">
      <c r="A67" s="49" t="s">
        <v>159</v>
      </c>
      <c r="B67" s="16" t="s">
        <v>3</v>
      </c>
      <c r="C67" s="82">
        <f>C68+C69</f>
        <v>17616.829999999998</v>
      </c>
      <c r="D67" s="82">
        <f>D68+D69</f>
        <v>17613.13</v>
      </c>
      <c r="E67" s="30">
        <f>+D67/C67*100</f>
        <v>99.97899735650513</v>
      </c>
      <c r="F67" s="16" t="s">
        <v>3</v>
      </c>
      <c r="G67" s="31"/>
      <c r="H67" s="76"/>
      <c r="I67" s="28"/>
      <c r="J67" s="16">
        <f>(J68+J69+J70+J71+J72+J73+J74+J75+J76)/9</f>
        <v>0</v>
      </c>
      <c r="K67" s="9">
        <f>J67/E67</f>
        <v>0</v>
      </c>
      <c r="L67" s="8" t="s">
        <v>2</v>
      </c>
    </row>
    <row r="68" spans="1:12" s="2" customFormat="1" ht="21.75" customHeight="1" hidden="1">
      <c r="A68" s="52"/>
      <c r="B68" s="35" t="s">
        <v>23</v>
      </c>
      <c r="C68" s="41">
        <v>14172.13</v>
      </c>
      <c r="D68" s="41">
        <v>14168.43</v>
      </c>
      <c r="E68" s="11">
        <f>D68/C68*100</f>
        <v>99.97389242125215</v>
      </c>
      <c r="F68" s="83" t="s">
        <v>231</v>
      </c>
      <c r="G68" s="35" t="s">
        <v>9</v>
      </c>
      <c r="H68" s="35">
        <v>40</v>
      </c>
      <c r="I68" s="35"/>
      <c r="J68" s="11">
        <f aca="true" t="shared" si="2" ref="J68:J76">I68/H68*100</f>
        <v>0</v>
      </c>
      <c r="K68" s="35"/>
      <c r="L68" s="39"/>
    </row>
    <row r="69" spans="1:12" s="2" customFormat="1" ht="30" customHeight="1" hidden="1">
      <c r="A69" s="52"/>
      <c r="B69" s="35" t="s">
        <v>12</v>
      </c>
      <c r="C69" s="11">
        <v>3444.7</v>
      </c>
      <c r="D69" s="11">
        <v>3444.7</v>
      </c>
      <c r="E69" s="11">
        <f>D69/C69*100</f>
        <v>100</v>
      </c>
      <c r="F69" s="64" t="s">
        <v>233</v>
      </c>
      <c r="G69" s="35" t="s">
        <v>232</v>
      </c>
      <c r="H69" s="35">
        <v>1</v>
      </c>
      <c r="I69" s="35"/>
      <c r="J69" s="11">
        <f t="shared" si="2"/>
        <v>0</v>
      </c>
      <c r="K69" s="35"/>
      <c r="L69" s="39"/>
    </row>
    <row r="70" spans="1:12" s="2" customFormat="1" ht="18.75" customHeight="1" hidden="1">
      <c r="A70" s="52"/>
      <c r="B70" s="35"/>
      <c r="C70" s="11"/>
      <c r="D70" s="11"/>
      <c r="E70" s="11"/>
      <c r="F70" s="38" t="s">
        <v>235</v>
      </c>
      <c r="G70" s="35" t="s">
        <v>234</v>
      </c>
      <c r="H70" s="35">
        <v>1047</v>
      </c>
      <c r="I70" s="35"/>
      <c r="J70" s="11">
        <f t="shared" si="2"/>
        <v>0</v>
      </c>
      <c r="K70" s="35"/>
      <c r="L70" s="39"/>
    </row>
    <row r="71" spans="1:12" s="2" customFormat="1" ht="18.75" customHeight="1" hidden="1">
      <c r="A71" s="52"/>
      <c r="B71" s="72"/>
      <c r="C71" s="35"/>
      <c r="D71" s="35"/>
      <c r="E71" s="79"/>
      <c r="F71" s="38" t="s">
        <v>236</v>
      </c>
      <c r="G71" s="35" t="s">
        <v>234</v>
      </c>
      <c r="H71" s="35">
        <v>4500</v>
      </c>
      <c r="I71" s="35"/>
      <c r="J71" s="11">
        <f t="shared" si="2"/>
        <v>0</v>
      </c>
      <c r="K71" s="35"/>
      <c r="L71" s="39"/>
    </row>
    <row r="72" spans="1:12" s="2" customFormat="1" ht="38.25" customHeight="1" hidden="1">
      <c r="A72" s="52"/>
      <c r="B72" s="72"/>
      <c r="C72" s="35"/>
      <c r="D72" s="35"/>
      <c r="E72" s="79"/>
      <c r="F72" s="38" t="s">
        <v>237</v>
      </c>
      <c r="G72" s="35" t="s">
        <v>238</v>
      </c>
      <c r="H72" s="84">
        <v>51.27</v>
      </c>
      <c r="I72" s="35"/>
      <c r="J72" s="11">
        <f t="shared" si="2"/>
        <v>0</v>
      </c>
      <c r="K72" s="35"/>
      <c r="L72" s="39"/>
    </row>
    <row r="73" spans="1:12" s="2" customFormat="1" ht="36.75" customHeight="1" hidden="1">
      <c r="A73" s="52"/>
      <c r="B73" s="72"/>
      <c r="C73" s="35"/>
      <c r="D73" s="35"/>
      <c r="E73" s="79"/>
      <c r="F73" s="38" t="s">
        <v>239</v>
      </c>
      <c r="G73" s="35" t="s">
        <v>6</v>
      </c>
      <c r="H73" s="35">
        <v>35.08</v>
      </c>
      <c r="I73" s="35"/>
      <c r="J73" s="11">
        <f t="shared" si="2"/>
        <v>0</v>
      </c>
      <c r="K73" s="35"/>
      <c r="L73" s="39"/>
    </row>
    <row r="74" spans="1:12" s="2" customFormat="1" ht="14.25" customHeight="1" hidden="1">
      <c r="A74" s="52"/>
      <c r="B74" s="72"/>
      <c r="C74" s="35"/>
      <c r="D74" s="35"/>
      <c r="E74" s="79"/>
      <c r="F74" s="38" t="s">
        <v>240</v>
      </c>
      <c r="G74" s="35" t="s">
        <v>238</v>
      </c>
      <c r="H74" s="35">
        <v>3.2</v>
      </c>
      <c r="I74" s="35"/>
      <c r="J74" s="11">
        <f t="shared" si="2"/>
        <v>0</v>
      </c>
      <c r="K74" s="35"/>
      <c r="L74" s="39"/>
    </row>
    <row r="75" spans="1:12" s="2" customFormat="1" ht="19.5" customHeight="1" hidden="1">
      <c r="A75" s="52"/>
      <c r="B75" s="72"/>
      <c r="C75" s="35"/>
      <c r="D75" s="35"/>
      <c r="E75" s="79"/>
      <c r="F75" s="38" t="s">
        <v>241</v>
      </c>
      <c r="G75" s="35" t="s">
        <v>238</v>
      </c>
      <c r="H75" s="35">
        <v>0.5</v>
      </c>
      <c r="I75" s="35"/>
      <c r="J75" s="11">
        <f t="shared" si="2"/>
        <v>0</v>
      </c>
      <c r="K75" s="35"/>
      <c r="L75" s="39"/>
    </row>
    <row r="76" spans="1:12" s="2" customFormat="1" ht="37.5" customHeight="1" hidden="1">
      <c r="A76" s="71"/>
      <c r="B76" s="72"/>
      <c r="C76" s="35"/>
      <c r="D76" s="35"/>
      <c r="E76" s="79"/>
      <c r="F76" s="38" t="s">
        <v>242</v>
      </c>
      <c r="G76" s="35" t="s">
        <v>243</v>
      </c>
      <c r="H76" s="84">
        <v>0.87</v>
      </c>
      <c r="I76" s="35"/>
      <c r="J76" s="11">
        <f t="shared" si="2"/>
        <v>0</v>
      </c>
      <c r="K76" s="35"/>
      <c r="L76" s="39"/>
    </row>
    <row r="77" spans="1:12" s="2" customFormat="1" ht="17.25" customHeight="1" hidden="1">
      <c r="A77" s="49" t="s">
        <v>209</v>
      </c>
      <c r="B77" s="16" t="s">
        <v>3</v>
      </c>
      <c r="C77" s="82">
        <f>C78+C79+C80</f>
        <v>9255.766</v>
      </c>
      <c r="D77" s="82">
        <f>D78+D79+D80</f>
        <v>7419.345</v>
      </c>
      <c r="E77" s="30">
        <f>+D77/C77*100</f>
        <v>80.15916780955786</v>
      </c>
      <c r="F77" s="16" t="s">
        <v>3</v>
      </c>
      <c r="G77" s="31"/>
      <c r="H77" s="76"/>
      <c r="I77" s="28"/>
      <c r="J77" s="16">
        <f>(J78+J79+J80)/3</f>
        <v>0</v>
      </c>
      <c r="K77" s="13">
        <f>J77/E77</f>
        <v>0</v>
      </c>
      <c r="L77" s="31" t="s">
        <v>33</v>
      </c>
    </row>
    <row r="78" spans="1:12" s="2" customFormat="1" ht="18" customHeight="1" hidden="1">
      <c r="A78" s="85"/>
      <c r="B78" s="35" t="s">
        <v>23</v>
      </c>
      <c r="C78" s="11">
        <v>9255.766</v>
      </c>
      <c r="D78" s="11">
        <v>7419.345</v>
      </c>
      <c r="E78" s="11">
        <f>D78/C78*100</f>
        <v>80.15916780955786</v>
      </c>
      <c r="F78" s="38"/>
      <c r="G78" s="35"/>
      <c r="H78" s="35"/>
      <c r="I78" s="35"/>
      <c r="J78" s="11"/>
      <c r="K78" s="35"/>
      <c r="L78" s="39"/>
    </row>
    <row r="79" spans="1:12" s="2" customFormat="1" ht="18.75" customHeight="1" hidden="1">
      <c r="A79" s="85"/>
      <c r="B79" s="35"/>
      <c r="C79" s="11"/>
      <c r="D79" s="11"/>
      <c r="E79" s="11"/>
      <c r="F79" s="38"/>
      <c r="G79" s="35"/>
      <c r="H79" s="35"/>
      <c r="I79" s="35"/>
      <c r="J79" s="11"/>
      <c r="K79" s="35"/>
      <c r="L79" s="39"/>
    </row>
    <row r="80" spans="1:12" s="2" customFormat="1" ht="18.75" customHeight="1" hidden="1">
      <c r="A80" s="85"/>
      <c r="B80" s="72"/>
      <c r="C80" s="35"/>
      <c r="D80" s="35"/>
      <c r="E80" s="79"/>
      <c r="F80" s="38"/>
      <c r="G80" s="35"/>
      <c r="H80" s="35"/>
      <c r="I80" s="35"/>
      <c r="J80" s="11"/>
      <c r="K80" s="35"/>
      <c r="L80" s="39"/>
    </row>
    <row r="81" spans="1:12" s="2" customFormat="1" ht="18.75" customHeight="1" hidden="1">
      <c r="A81" s="86"/>
      <c r="B81" s="72"/>
      <c r="C81" s="35"/>
      <c r="D81" s="35"/>
      <c r="E81" s="79"/>
      <c r="F81" s="38"/>
      <c r="G81" s="35"/>
      <c r="H81" s="35"/>
      <c r="I81" s="35"/>
      <c r="J81" s="11"/>
      <c r="K81" s="35"/>
      <c r="L81" s="39"/>
    </row>
    <row r="82" spans="1:12" s="2" customFormat="1" ht="18.75" customHeight="1" hidden="1">
      <c r="A82" s="49" t="s">
        <v>203</v>
      </c>
      <c r="B82" s="16" t="s">
        <v>3</v>
      </c>
      <c r="C82" s="82">
        <f>C83+C84</f>
        <v>2300.36</v>
      </c>
      <c r="D82" s="82">
        <f>D83+D84</f>
        <v>2269.9300000000003</v>
      </c>
      <c r="E82" s="30">
        <f>+D82/C82*100</f>
        <v>98.67716357439706</v>
      </c>
      <c r="F82" s="16" t="s">
        <v>3</v>
      </c>
      <c r="G82" s="31"/>
      <c r="H82" s="76"/>
      <c r="I82" s="28"/>
      <c r="J82" s="16">
        <f>(J83+J84+J85)/3</f>
        <v>0</v>
      </c>
      <c r="K82" s="13">
        <f>J82/E82</f>
        <v>0</v>
      </c>
      <c r="L82" s="31" t="s">
        <v>33</v>
      </c>
    </row>
    <row r="83" spans="1:12" s="2" customFormat="1" ht="28.5" customHeight="1" hidden="1">
      <c r="A83" s="85"/>
      <c r="B83" s="35" t="s">
        <v>23</v>
      </c>
      <c r="C83" s="11">
        <v>2033.56</v>
      </c>
      <c r="D83" s="11">
        <v>2003.13</v>
      </c>
      <c r="E83" s="11">
        <f>D83/C83*100</f>
        <v>98.50360943370248</v>
      </c>
      <c r="F83" s="38" t="s">
        <v>271</v>
      </c>
      <c r="G83" s="35" t="s">
        <v>53</v>
      </c>
      <c r="H83" s="35">
        <v>2845</v>
      </c>
      <c r="I83" s="35"/>
      <c r="J83" s="11"/>
      <c r="K83" s="35"/>
      <c r="L83" s="39"/>
    </row>
    <row r="84" spans="1:12" s="2" customFormat="1" ht="18.75" customHeight="1" hidden="1">
      <c r="A84" s="85"/>
      <c r="B84" s="35" t="s">
        <v>12</v>
      </c>
      <c r="C84" s="35">
        <v>266.8</v>
      </c>
      <c r="D84" s="40">
        <v>266.8</v>
      </c>
      <c r="E84" s="11">
        <f>D84/C84*100</f>
        <v>100</v>
      </c>
      <c r="F84" s="38" t="s">
        <v>205</v>
      </c>
      <c r="G84" s="35" t="s">
        <v>9</v>
      </c>
      <c r="H84" s="35">
        <v>4</v>
      </c>
      <c r="I84" s="35"/>
      <c r="J84" s="11"/>
      <c r="K84" s="35"/>
      <c r="L84" s="39"/>
    </row>
    <row r="85" spans="1:12" s="2" customFormat="1" ht="26.25" customHeight="1" hidden="1">
      <c r="A85" s="86"/>
      <c r="B85" s="72"/>
      <c r="C85" s="35"/>
      <c r="D85" s="35"/>
      <c r="E85" s="79"/>
      <c r="F85" s="38" t="s">
        <v>272</v>
      </c>
      <c r="G85" s="35" t="s">
        <v>8</v>
      </c>
      <c r="H85" s="35">
        <v>98</v>
      </c>
      <c r="I85" s="35"/>
      <c r="J85" s="11"/>
      <c r="K85" s="35"/>
      <c r="L85" s="39"/>
    </row>
    <row r="86" spans="1:12" s="2" customFormat="1" ht="26.25" customHeight="1">
      <c r="A86" s="49" t="s">
        <v>204</v>
      </c>
      <c r="B86" s="16" t="s">
        <v>3</v>
      </c>
      <c r="C86" s="82">
        <f>C87+C88</f>
        <v>17616.829</v>
      </c>
      <c r="D86" s="82">
        <f>D87+D88</f>
        <v>17613.13</v>
      </c>
      <c r="E86" s="30">
        <f>+D86/C86*100</f>
        <v>99.97900303170337</v>
      </c>
      <c r="F86" s="31" t="s">
        <v>3</v>
      </c>
      <c r="G86" s="35"/>
      <c r="H86" s="35"/>
      <c r="I86" s="35"/>
      <c r="J86" s="11">
        <f>(J87+J88)/2</f>
        <v>147</v>
      </c>
      <c r="K86" s="13">
        <f>J86/E86</f>
        <v>1.4703087202558547</v>
      </c>
      <c r="L86" s="31" t="s">
        <v>208</v>
      </c>
    </row>
    <row r="87" spans="1:12" s="2" customFormat="1" ht="18.75" customHeight="1">
      <c r="A87" s="52"/>
      <c r="B87" s="35" t="s">
        <v>23</v>
      </c>
      <c r="C87" s="11">
        <v>14172.129</v>
      </c>
      <c r="D87" s="11">
        <v>14168.43</v>
      </c>
      <c r="E87" s="11">
        <f>D87/C87*100</f>
        <v>99.97389947551282</v>
      </c>
      <c r="F87" s="38" t="s">
        <v>206</v>
      </c>
      <c r="G87" s="35" t="s">
        <v>6</v>
      </c>
      <c r="H87" s="35">
        <v>100</v>
      </c>
      <c r="I87" s="35">
        <v>100</v>
      </c>
      <c r="J87" s="40">
        <f>I87/H87*100</f>
        <v>100</v>
      </c>
      <c r="K87" s="35"/>
      <c r="L87" s="39"/>
    </row>
    <row r="88" spans="1:12" s="2" customFormat="1" ht="26.25" customHeight="1">
      <c r="A88" s="52"/>
      <c r="B88" s="35" t="s">
        <v>12</v>
      </c>
      <c r="C88" s="35">
        <v>3444.7</v>
      </c>
      <c r="D88" s="40">
        <v>3444.7</v>
      </c>
      <c r="E88" s="11">
        <f>D88/C88*100</f>
        <v>100</v>
      </c>
      <c r="F88" s="38" t="s">
        <v>207</v>
      </c>
      <c r="G88" s="35" t="s">
        <v>6</v>
      </c>
      <c r="H88" s="35">
        <v>0.5</v>
      </c>
      <c r="I88" s="35">
        <v>0.97</v>
      </c>
      <c r="J88" s="40">
        <f>I88/H88*100</f>
        <v>194</v>
      </c>
      <c r="K88" s="35"/>
      <c r="L88" s="39"/>
    </row>
    <row r="89" spans="1:12" ht="19.5" customHeight="1">
      <c r="A89" s="73" t="s">
        <v>35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5"/>
    </row>
    <row r="90" spans="1:12" ht="24.75" customHeight="1">
      <c r="A90" s="49" t="s">
        <v>141</v>
      </c>
      <c r="B90" s="16" t="s">
        <v>3</v>
      </c>
      <c r="C90" s="82">
        <f>C91+C92+C93</f>
        <v>6306.88</v>
      </c>
      <c r="D90" s="82">
        <f>D91+D92+D93</f>
        <v>6295.64</v>
      </c>
      <c r="E90" s="30">
        <f>+D90/C90*100</f>
        <v>99.82178192703842</v>
      </c>
      <c r="F90" s="16" t="s">
        <v>3</v>
      </c>
      <c r="G90" s="31"/>
      <c r="H90" s="76"/>
      <c r="I90" s="28"/>
      <c r="J90" s="16">
        <f>(J91+J92+J93+J94+J95)/5</f>
        <v>151</v>
      </c>
      <c r="K90" s="13">
        <f>J90/E90</f>
        <v>1.5126958974782547</v>
      </c>
      <c r="L90" s="31" t="s">
        <v>4</v>
      </c>
    </row>
    <row r="91" spans="1:12" ht="36">
      <c r="A91" s="52"/>
      <c r="B91" s="11" t="s">
        <v>23</v>
      </c>
      <c r="C91" s="11">
        <v>6306.88</v>
      </c>
      <c r="D91" s="11">
        <v>6295.64</v>
      </c>
      <c r="E91" s="37">
        <f>D91/C91*100</f>
        <v>99.82178192703842</v>
      </c>
      <c r="F91" s="87" t="s">
        <v>28</v>
      </c>
      <c r="G91" s="39" t="s">
        <v>6</v>
      </c>
      <c r="H91" s="12">
        <v>2</v>
      </c>
      <c r="I91" s="35">
        <v>1.7</v>
      </c>
      <c r="J91" s="11">
        <f>I91/H91*100</f>
        <v>85</v>
      </c>
      <c r="K91" s="13"/>
      <c r="L91" s="31"/>
    </row>
    <row r="92" spans="1:12" ht="48.75" customHeight="1">
      <c r="A92" s="52"/>
      <c r="B92" s="11"/>
      <c r="C92" s="88"/>
      <c r="D92" s="88"/>
      <c r="E92" s="37"/>
      <c r="F92" s="87" t="s">
        <v>29</v>
      </c>
      <c r="G92" s="39" t="s">
        <v>6</v>
      </c>
      <c r="H92" s="12">
        <v>2</v>
      </c>
      <c r="I92" s="35">
        <v>2.3</v>
      </c>
      <c r="J92" s="11">
        <f>I92/H92*100</f>
        <v>114.99999999999999</v>
      </c>
      <c r="K92" s="13"/>
      <c r="L92" s="31"/>
    </row>
    <row r="93" spans="1:12" ht="48.75" customHeight="1">
      <c r="A93" s="52"/>
      <c r="B93" s="11"/>
      <c r="C93" s="89"/>
      <c r="D93" s="89"/>
      <c r="E93" s="37"/>
      <c r="F93" s="87" t="s">
        <v>30</v>
      </c>
      <c r="G93" s="39" t="s">
        <v>6</v>
      </c>
      <c r="H93" s="12">
        <v>2</v>
      </c>
      <c r="I93" s="35">
        <v>9.1</v>
      </c>
      <c r="J93" s="11">
        <f>I93/H93*100</f>
        <v>455</v>
      </c>
      <c r="K93" s="13"/>
      <c r="L93" s="31"/>
    </row>
    <row r="94" spans="1:12" ht="63" customHeight="1">
      <c r="A94" s="52"/>
      <c r="B94" s="16"/>
      <c r="C94" s="90"/>
      <c r="D94" s="90"/>
      <c r="E94" s="91"/>
      <c r="F94" s="87" t="s">
        <v>31</v>
      </c>
      <c r="G94" s="39"/>
      <c r="H94" s="12">
        <v>6</v>
      </c>
      <c r="I94" s="35">
        <v>6</v>
      </c>
      <c r="J94" s="11">
        <f>I94/H94*100</f>
        <v>100</v>
      </c>
      <c r="K94" s="13"/>
      <c r="L94" s="31"/>
    </row>
    <row r="95" spans="1:12" ht="72" customHeight="1">
      <c r="A95" s="52"/>
      <c r="B95" s="16"/>
      <c r="C95" s="90"/>
      <c r="D95" s="90"/>
      <c r="E95" s="91"/>
      <c r="F95" s="87" t="s">
        <v>32</v>
      </c>
      <c r="G95" s="39"/>
      <c r="H95" s="12">
        <v>1</v>
      </c>
      <c r="I95" s="35">
        <v>0</v>
      </c>
      <c r="J95" s="11">
        <f>I95/H95*100</f>
        <v>0</v>
      </c>
      <c r="K95" s="13"/>
      <c r="L95" s="31"/>
    </row>
    <row r="96" spans="1:12" ht="18" customHeight="1">
      <c r="A96" s="73" t="s">
        <v>7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5"/>
    </row>
    <row r="97" spans="1:12" ht="18" customHeight="1">
      <c r="A97" s="49" t="s">
        <v>191</v>
      </c>
      <c r="B97" s="16" t="s">
        <v>3</v>
      </c>
      <c r="C97" s="30">
        <f>C98+C99+C100</f>
        <v>147375.26</v>
      </c>
      <c r="D97" s="30">
        <f>D98+D99+D100</f>
        <v>138839.37099999998</v>
      </c>
      <c r="E97" s="30">
        <f>D97/C97*100</f>
        <v>94.20805839460435</v>
      </c>
      <c r="F97" s="16" t="s">
        <v>3</v>
      </c>
      <c r="G97" s="31"/>
      <c r="H97" s="11"/>
      <c r="I97" s="11"/>
      <c r="J97" s="16">
        <f>(J98+J99+J100+J101+J102+J103+J104+J105+J106+J107)/10</f>
        <v>112.74474708171206</v>
      </c>
      <c r="K97" s="13">
        <f>J97/E97</f>
        <v>1.1967633024498185</v>
      </c>
      <c r="L97" s="31" t="s">
        <v>5</v>
      </c>
    </row>
    <row r="98" spans="1:12" ht="192">
      <c r="A98" s="52"/>
      <c r="B98" s="11" t="s">
        <v>23</v>
      </c>
      <c r="C98" s="37">
        <v>2140.88</v>
      </c>
      <c r="D98" s="37">
        <v>2135.28</v>
      </c>
      <c r="E98" s="37">
        <f>D98/C98*100</f>
        <v>99.73842532042899</v>
      </c>
      <c r="F98" s="38" t="s">
        <v>192</v>
      </c>
      <c r="G98" s="39" t="s">
        <v>0</v>
      </c>
      <c r="H98" s="12">
        <v>10980</v>
      </c>
      <c r="I98" s="92">
        <v>10980</v>
      </c>
      <c r="J98" s="11">
        <f>I98/H98*100</f>
        <v>100</v>
      </c>
      <c r="K98" s="13"/>
      <c r="L98" s="14"/>
    </row>
    <row r="99" spans="1:12" ht="64.5" customHeight="1">
      <c r="A99" s="52"/>
      <c r="B99" s="11" t="s">
        <v>12</v>
      </c>
      <c r="C99" s="93">
        <v>112793.38</v>
      </c>
      <c r="D99" s="93">
        <v>106764.852</v>
      </c>
      <c r="E99" s="37">
        <f>D99/C99*100</f>
        <v>94.6552466111043</v>
      </c>
      <c r="F99" s="38" t="s">
        <v>193</v>
      </c>
      <c r="G99" s="39" t="s">
        <v>194</v>
      </c>
      <c r="H99" s="12">
        <v>1570</v>
      </c>
      <c r="I99" s="12">
        <v>1570</v>
      </c>
      <c r="J99" s="11">
        <f aca="true" t="shared" si="3" ref="J99:J107">I99/H99*100</f>
        <v>100</v>
      </c>
      <c r="K99" s="13"/>
      <c r="L99" s="14"/>
    </row>
    <row r="100" spans="1:12" ht="60">
      <c r="A100" s="52"/>
      <c r="B100" s="11" t="s">
        <v>11</v>
      </c>
      <c r="C100" s="93">
        <v>32441</v>
      </c>
      <c r="D100" s="93">
        <v>29939.239</v>
      </c>
      <c r="E100" s="37">
        <f>D100/C100*100</f>
        <v>92.28827409759256</v>
      </c>
      <c r="F100" s="38" t="s">
        <v>195</v>
      </c>
      <c r="G100" s="39" t="s">
        <v>0</v>
      </c>
      <c r="H100" s="12">
        <v>2800</v>
      </c>
      <c r="I100" s="12">
        <v>2800</v>
      </c>
      <c r="J100" s="11">
        <f t="shared" si="3"/>
        <v>100</v>
      </c>
      <c r="K100" s="13"/>
      <c r="L100" s="42"/>
    </row>
    <row r="101" spans="1:12" ht="48">
      <c r="A101" s="52"/>
      <c r="B101" s="11"/>
      <c r="C101" s="93"/>
      <c r="D101" s="93"/>
      <c r="E101" s="37"/>
      <c r="F101" s="38" t="s">
        <v>196</v>
      </c>
      <c r="G101" s="39" t="s">
        <v>0</v>
      </c>
      <c r="H101" s="12">
        <v>380</v>
      </c>
      <c r="I101" s="12">
        <v>380</v>
      </c>
      <c r="J101" s="11">
        <f t="shared" si="3"/>
        <v>100</v>
      </c>
      <c r="K101" s="13"/>
      <c r="L101" s="42"/>
    </row>
    <row r="102" spans="1:12" ht="60">
      <c r="A102" s="52"/>
      <c r="B102" s="11"/>
      <c r="C102" s="93"/>
      <c r="D102" s="93"/>
      <c r="E102" s="37"/>
      <c r="F102" s="38" t="s">
        <v>197</v>
      </c>
      <c r="G102" s="39" t="s">
        <v>6</v>
      </c>
      <c r="H102" s="12">
        <v>90</v>
      </c>
      <c r="I102" s="12">
        <v>90</v>
      </c>
      <c r="J102" s="11">
        <f t="shared" si="3"/>
        <v>100</v>
      </c>
      <c r="K102" s="13"/>
      <c r="L102" s="42"/>
    </row>
    <row r="103" spans="1:12" ht="60">
      <c r="A103" s="52"/>
      <c r="B103" s="11"/>
      <c r="C103" s="93"/>
      <c r="D103" s="93"/>
      <c r="E103" s="37"/>
      <c r="F103" s="38" t="s">
        <v>198</v>
      </c>
      <c r="G103" s="39" t="s">
        <v>0</v>
      </c>
      <c r="H103" s="12">
        <v>25</v>
      </c>
      <c r="I103" s="12">
        <v>20</v>
      </c>
      <c r="J103" s="11">
        <f t="shared" si="3"/>
        <v>80</v>
      </c>
      <c r="K103" s="13"/>
      <c r="L103" s="42"/>
    </row>
    <row r="104" spans="1:12" ht="24">
      <c r="A104" s="52"/>
      <c r="B104" s="11"/>
      <c r="C104" s="93"/>
      <c r="D104" s="93"/>
      <c r="E104" s="37"/>
      <c r="F104" s="38" t="s">
        <v>199</v>
      </c>
      <c r="G104" s="39" t="s">
        <v>0</v>
      </c>
      <c r="H104" s="12">
        <v>1028</v>
      </c>
      <c r="I104" s="12">
        <v>1341</v>
      </c>
      <c r="J104" s="11">
        <f t="shared" si="3"/>
        <v>130.44747081712063</v>
      </c>
      <c r="K104" s="13"/>
      <c r="L104" s="42"/>
    </row>
    <row r="105" spans="1:12" ht="36">
      <c r="A105" s="52"/>
      <c r="B105" s="11"/>
      <c r="C105" s="93"/>
      <c r="D105" s="93"/>
      <c r="E105" s="37"/>
      <c r="F105" s="38" t="s">
        <v>200</v>
      </c>
      <c r="G105" s="39" t="s">
        <v>0</v>
      </c>
      <c r="H105" s="12">
        <v>100</v>
      </c>
      <c r="I105" s="12">
        <v>217</v>
      </c>
      <c r="J105" s="11">
        <f t="shared" si="3"/>
        <v>217</v>
      </c>
      <c r="K105" s="13"/>
      <c r="L105" s="42"/>
    </row>
    <row r="106" spans="1:12" ht="72">
      <c r="A106" s="52"/>
      <c r="B106" s="11"/>
      <c r="C106" s="93"/>
      <c r="D106" s="93"/>
      <c r="E106" s="37"/>
      <c r="F106" s="38" t="s">
        <v>201</v>
      </c>
      <c r="G106" s="39" t="s">
        <v>0</v>
      </c>
      <c r="H106" s="12">
        <v>6085</v>
      </c>
      <c r="I106" s="12">
        <v>6085</v>
      </c>
      <c r="J106" s="11">
        <f t="shared" si="3"/>
        <v>100</v>
      </c>
      <c r="K106" s="13"/>
      <c r="L106" s="42"/>
    </row>
    <row r="107" spans="1:12" ht="48">
      <c r="A107" s="71"/>
      <c r="B107" s="11"/>
      <c r="C107" s="93"/>
      <c r="D107" s="93"/>
      <c r="E107" s="93"/>
      <c r="F107" s="38" t="s">
        <v>202</v>
      </c>
      <c r="G107" s="39" t="s">
        <v>6</v>
      </c>
      <c r="H107" s="12">
        <v>100</v>
      </c>
      <c r="I107" s="12">
        <v>100</v>
      </c>
      <c r="J107" s="11">
        <f t="shared" si="3"/>
        <v>100</v>
      </c>
      <c r="K107" s="13"/>
      <c r="L107" s="14"/>
    </row>
    <row r="108" spans="1:12" s="10" customFormat="1" ht="12" customHeight="1" hidden="1">
      <c r="A108" s="49" t="s">
        <v>216</v>
      </c>
      <c r="B108" s="16" t="s">
        <v>3</v>
      </c>
      <c r="C108" s="82">
        <f>C109+C110</f>
        <v>580</v>
      </c>
      <c r="D108" s="82">
        <f>D109+D110</f>
        <v>580</v>
      </c>
      <c r="E108" s="30">
        <f>+D108/C108*100</f>
        <v>100</v>
      </c>
      <c r="F108" s="31" t="s">
        <v>3</v>
      </c>
      <c r="G108" s="31"/>
      <c r="H108" s="15"/>
      <c r="I108" s="15"/>
      <c r="J108" s="16"/>
      <c r="K108" s="13"/>
      <c r="L108" s="14"/>
    </row>
    <row r="109" spans="1:12" s="10" customFormat="1" ht="36" hidden="1">
      <c r="A109" s="52"/>
      <c r="B109" s="35" t="s">
        <v>23</v>
      </c>
      <c r="C109" s="11">
        <v>580</v>
      </c>
      <c r="D109" s="11">
        <v>580</v>
      </c>
      <c r="E109" s="11">
        <f>D109/C109*100</f>
        <v>100</v>
      </c>
      <c r="F109" s="38" t="s">
        <v>213</v>
      </c>
      <c r="G109" s="39" t="s">
        <v>1</v>
      </c>
      <c r="H109" s="12">
        <v>2</v>
      </c>
      <c r="I109" s="12"/>
      <c r="J109" s="11"/>
      <c r="K109" s="13"/>
      <c r="L109" s="14"/>
    </row>
    <row r="110" spans="1:12" s="10" customFormat="1" ht="24" hidden="1">
      <c r="A110" s="52"/>
      <c r="B110" s="35"/>
      <c r="C110" s="35"/>
      <c r="D110" s="40"/>
      <c r="E110" s="11"/>
      <c r="F110" s="38" t="s">
        <v>214</v>
      </c>
      <c r="G110" s="39" t="s">
        <v>6</v>
      </c>
      <c r="H110" s="12">
        <v>100</v>
      </c>
      <c r="I110" s="12"/>
      <c r="J110" s="11"/>
      <c r="K110" s="13"/>
      <c r="L110" s="14"/>
    </row>
    <row r="111" spans="1:12" s="10" customFormat="1" ht="24" hidden="1">
      <c r="A111" s="52"/>
      <c r="B111" s="18"/>
      <c r="C111" s="94"/>
      <c r="D111" s="94"/>
      <c r="E111" s="95"/>
      <c r="F111" s="96" t="s">
        <v>215</v>
      </c>
      <c r="G111" s="67" t="s">
        <v>0</v>
      </c>
      <c r="H111" s="17">
        <v>214</v>
      </c>
      <c r="I111" s="17"/>
      <c r="J111" s="18"/>
      <c r="K111" s="19"/>
      <c r="L111" s="20"/>
    </row>
    <row r="112" spans="1:12" s="10" customFormat="1" ht="12">
      <c r="A112" s="49" t="s">
        <v>217</v>
      </c>
      <c r="B112" s="16" t="s">
        <v>3</v>
      </c>
      <c r="C112" s="30">
        <f>C113+C114+C115</f>
        <v>27125.539999999997</v>
      </c>
      <c r="D112" s="30">
        <f>D113+D114+D115</f>
        <v>26736.41</v>
      </c>
      <c r="E112" s="30">
        <f>D112/C112*100</f>
        <v>98.56544791366366</v>
      </c>
      <c r="F112" s="16" t="s">
        <v>3</v>
      </c>
      <c r="G112" s="31"/>
      <c r="H112" s="11"/>
      <c r="I112" s="11"/>
      <c r="J112" s="16">
        <f>(J113+J114+J115)/3</f>
        <v>138.33333333333334</v>
      </c>
      <c r="K112" s="13">
        <f>J112/E112</f>
        <v>1.4034667955296416</v>
      </c>
      <c r="L112" s="31" t="s">
        <v>33</v>
      </c>
    </row>
    <row r="113" spans="1:12" s="10" customFormat="1" ht="48.75" customHeight="1">
      <c r="A113" s="52"/>
      <c r="B113" s="11" t="s">
        <v>12</v>
      </c>
      <c r="C113" s="93">
        <v>26373.94</v>
      </c>
      <c r="D113" s="93">
        <v>25984.81</v>
      </c>
      <c r="E113" s="93">
        <f>D113/C113*100</f>
        <v>98.52456629536582</v>
      </c>
      <c r="F113" s="97" t="s">
        <v>218</v>
      </c>
      <c r="G113" s="39" t="s">
        <v>6</v>
      </c>
      <c r="H113" s="11">
        <v>100</v>
      </c>
      <c r="I113" s="11">
        <v>90</v>
      </c>
      <c r="J113" s="11">
        <f>I113/H113*100</f>
        <v>90</v>
      </c>
      <c r="K113" s="13"/>
      <c r="L113" s="14"/>
    </row>
    <row r="114" spans="1:12" s="10" customFormat="1" ht="48">
      <c r="A114" s="52"/>
      <c r="B114" s="11" t="s">
        <v>11</v>
      </c>
      <c r="C114" s="93">
        <v>751.6</v>
      </c>
      <c r="D114" s="93">
        <v>751.6</v>
      </c>
      <c r="E114" s="93">
        <f>D114/C114*100</f>
        <v>100</v>
      </c>
      <c r="F114" s="38" t="s">
        <v>219</v>
      </c>
      <c r="G114" s="39" t="s">
        <v>6</v>
      </c>
      <c r="H114" s="12">
        <v>20</v>
      </c>
      <c r="I114" s="12">
        <v>45</v>
      </c>
      <c r="J114" s="11">
        <f>I114/H114*100</f>
        <v>225</v>
      </c>
      <c r="K114" s="13"/>
      <c r="L114" s="14"/>
    </row>
    <row r="115" spans="1:12" s="10" customFormat="1" ht="24">
      <c r="A115" s="71"/>
      <c r="B115" s="11"/>
      <c r="C115" s="93"/>
      <c r="D115" s="93"/>
      <c r="E115" s="37"/>
      <c r="F115" s="38" t="s">
        <v>220</v>
      </c>
      <c r="G115" s="39" t="s">
        <v>6</v>
      </c>
      <c r="H115" s="12">
        <v>6</v>
      </c>
      <c r="I115" s="12">
        <v>6</v>
      </c>
      <c r="J115" s="11">
        <f>I115/H115*100</f>
        <v>100</v>
      </c>
      <c r="K115" s="13"/>
      <c r="L115" s="14"/>
    </row>
    <row r="116" spans="1:12" ht="15.75" customHeight="1">
      <c r="A116" s="73" t="s">
        <v>34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5"/>
    </row>
    <row r="117" spans="1:12" ht="24" customHeight="1">
      <c r="A117" s="49" t="s">
        <v>211</v>
      </c>
      <c r="B117" s="16" t="s">
        <v>3</v>
      </c>
      <c r="C117" s="30">
        <f>C118+C119+C120</f>
        <v>3855</v>
      </c>
      <c r="D117" s="30">
        <f>D118+D119+D120</f>
        <v>3855</v>
      </c>
      <c r="E117" s="30">
        <f>D117/C117*100</f>
        <v>100</v>
      </c>
      <c r="F117" s="16" t="s">
        <v>3</v>
      </c>
      <c r="G117" s="31"/>
      <c r="H117" s="11"/>
      <c r="I117" s="11"/>
      <c r="J117" s="16">
        <f>(J118+J119+J120)/3</f>
        <v>129.36546184738955</v>
      </c>
      <c r="K117" s="13">
        <f>J117/E117</f>
        <v>1.2936546184738955</v>
      </c>
      <c r="L117" s="31" t="s">
        <v>33</v>
      </c>
    </row>
    <row r="118" spans="1:12" ht="24">
      <c r="A118" s="98"/>
      <c r="B118" s="11" t="s">
        <v>23</v>
      </c>
      <c r="C118" s="93">
        <v>350</v>
      </c>
      <c r="D118" s="93">
        <v>350</v>
      </c>
      <c r="E118" s="93">
        <f>D118/C118*100</f>
        <v>100</v>
      </c>
      <c r="F118" s="97" t="s">
        <v>46</v>
      </c>
      <c r="G118" s="39" t="s">
        <v>1</v>
      </c>
      <c r="H118" s="11">
        <v>6</v>
      </c>
      <c r="I118" s="11">
        <v>9</v>
      </c>
      <c r="J118" s="11">
        <f>I118/H118*100</f>
        <v>150</v>
      </c>
      <c r="K118" s="13"/>
      <c r="L118" s="14"/>
    </row>
    <row r="119" spans="1:12" ht="27.75" customHeight="1">
      <c r="A119" s="98"/>
      <c r="B119" s="11" t="s">
        <v>11</v>
      </c>
      <c r="C119" s="93">
        <v>3505</v>
      </c>
      <c r="D119" s="93">
        <v>3505</v>
      </c>
      <c r="E119" s="93">
        <f>D119/C119*100</f>
        <v>100</v>
      </c>
      <c r="F119" s="38" t="s">
        <v>47</v>
      </c>
      <c r="G119" s="39" t="s">
        <v>0</v>
      </c>
      <c r="H119" s="11">
        <v>50</v>
      </c>
      <c r="I119" s="11">
        <v>57</v>
      </c>
      <c r="J119" s="11">
        <f>I119/H119*100</f>
        <v>113.99999999999999</v>
      </c>
      <c r="K119" s="13"/>
      <c r="L119" s="14"/>
    </row>
    <row r="120" spans="1:12" ht="41.25" customHeight="1">
      <c r="A120" s="98"/>
      <c r="B120" s="16"/>
      <c r="C120" s="99"/>
      <c r="D120" s="99"/>
      <c r="E120" s="99"/>
      <c r="F120" s="38" t="s">
        <v>105</v>
      </c>
      <c r="G120" s="39" t="s">
        <v>6</v>
      </c>
      <c r="H120" s="11">
        <v>19.92</v>
      </c>
      <c r="I120" s="11">
        <v>24.72</v>
      </c>
      <c r="J120" s="11">
        <f>I120/H120*100</f>
        <v>124.09638554216866</v>
      </c>
      <c r="K120" s="13"/>
      <c r="L120" s="42"/>
    </row>
    <row r="121" spans="1:12" ht="24.75" customHeight="1">
      <c r="A121" s="49" t="s">
        <v>225</v>
      </c>
      <c r="B121" s="16" t="s">
        <v>3</v>
      </c>
      <c r="C121" s="30">
        <f>C122</f>
        <v>2371.8</v>
      </c>
      <c r="D121" s="30">
        <f>D122</f>
        <v>2371.8</v>
      </c>
      <c r="E121" s="30">
        <f>D121/C121*100</f>
        <v>100</v>
      </c>
      <c r="F121" s="16" t="s">
        <v>3</v>
      </c>
      <c r="G121" s="31"/>
      <c r="H121" s="11"/>
      <c r="I121" s="11"/>
      <c r="J121" s="16">
        <f>(J122+J123+J124)/3</f>
        <v>76.58730158730158</v>
      </c>
      <c r="K121" s="13">
        <f>J121/E121</f>
        <v>0.7658730158730158</v>
      </c>
      <c r="L121" s="100" t="s">
        <v>270</v>
      </c>
    </row>
    <row r="122" spans="1:12" ht="35.25" customHeight="1">
      <c r="A122" s="98"/>
      <c r="B122" s="11" t="s">
        <v>23</v>
      </c>
      <c r="C122" s="37">
        <v>2371.8</v>
      </c>
      <c r="D122" s="37">
        <v>2371.8</v>
      </c>
      <c r="E122" s="37">
        <f>D122/C122*100</f>
        <v>100</v>
      </c>
      <c r="F122" s="38" t="s">
        <v>228</v>
      </c>
      <c r="G122" s="39" t="s">
        <v>6</v>
      </c>
      <c r="H122" s="12">
        <v>70</v>
      </c>
      <c r="I122" s="12">
        <v>59</v>
      </c>
      <c r="J122" s="11">
        <f>I122/H122*100</f>
        <v>84.28571428571429</v>
      </c>
      <c r="K122" s="13"/>
      <c r="L122" s="101"/>
    </row>
    <row r="123" spans="1:12" ht="88.5" customHeight="1">
      <c r="A123" s="98"/>
      <c r="B123" s="16"/>
      <c r="C123" s="99"/>
      <c r="D123" s="99"/>
      <c r="E123" s="99"/>
      <c r="F123" s="38" t="s">
        <v>229</v>
      </c>
      <c r="G123" s="39" t="s">
        <v>6</v>
      </c>
      <c r="H123" s="12">
        <v>70</v>
      </c>
      <c r="I123" s="12">
        <v>8.5</v>
      </c>
      <c r="J123" s="11">
        <f>I123/H123*100</f>
        <v>12.142857142857142</v>
      </c>
      <c r="K123" s="13"/>
      <c r="L123" s="102"/>
    </row>
    <row r="124" spans="1:12" ht="47.25" customHeight="1">
      <c r="A124" s="98"/>
      <c r="B124" s="16"/>
      <c r="C124" s="99"/>
      <c r="D124" s="99"/>
      <c r="E124" s="99"/>
      <c r="F124" s="38" t="s">
        <v>230</v>
      </c>
      <c r="G124" s="39">
        <v>5</v>
      </c>
      <c r="H124" s="11">
        <v>75</v>
      </c>
      <c r="I124" s="11">
        <v>100</v>
      </c>
      <c r="J124" s="11">
        <f>I124/H124*100</f>
        <v>133.33333333333331</v>
      </c>
      <c r="K124" s="13"/>
      <c r="L124" s="42"/>
    </row>
    <row r="125" spans="1:13" ht="17.25" customHeight="1" hidden="1">
      <c r="A125" s="49" t="s">
        <v>226</v>
      </c>
      <c r="B125" s="16" t="s">
        <v>3</v>
      </c>
      <c r="C125" s="30">
        <f>C126+C127</f>
        <v>846.442</v>
      </c>
      <c r="D125" s="30">
        <f>D126+D127</f>
        <v>660.119</v>
      </c>
      <c r="E125" s="30">
        <f>D125/C125*100</f>
        <v>77.98750534590675</v>
      </c>
      <c r="F125" s="16" t="s">
        <v>3</v>
      </c>
      <c r="G125" s="31"/>
      <c r="H125" s="11"/>
      <c r="I125" s="11"/>
      <c r="J125" s="16" t="e">
        <f>(J126+J127+J128+J129+J130+J131)/6</f>
        <v>#DIV/0!</v>
      </c>
      <c r="K125" s="13" t="e">
        <f>J125/E125</f>
        <v>#DIV/0!</v>
      </c>
      <c r="L125" s="31" t="s">
        <v>5</v>
      </c>
      <c r="M125" s="1"/>
    </row>
    <row r="126" spans="1:13" ht="38.25" customHeight="1" hidden="1">
      <c r="A126" s="52"/>
      <c r="B126" s="35" t="s">
        <v>23</v>
      </c>
      <c r="C126" s="11">
        <v>747.242</v>
      </c>
      <c r="D126" s="11">
        <v>560.922</v>
      </c>
      <c r="E126" s="37">
        <f>+D126/C126*100</f>
        <v>75.06564138525404</v>
      </c>
      <c r="F126" s="38" t="s">
        <v>54</v>
      </c>
      <c r="G126" s="39" t="s">
        <v>9</v>
      </c>
      <c r="H126" s="35">
        <v>44</v>
      </c>
      <c r="I126" s="35">
        <v>46</v>
      </c>
      <c r="J126" s="40">
        <f aca="true" t="shared" si="4" ref="J126:J131">H126/I126*100</f>
        <v>95.65217391304348</v>
      </c>
      <c r="K126" s="72"/>
      <c r="L126" s="42"/>
      <c r="M126" s="1"/>
    </row>
    <row r="127" spans="1:13" ht="26.25" customHeight="1" hidden="1">
      <c r="A127" s="52"/>
      <c r="B127" s="35" t="s">
        <v>12</v>
      </c>
      <c r="C127" s="35">
        <v>99.2</v>
      </c>
      <c r="D127" s="35">
        <v>99.197</v>
      </c>
      <c r="E127" s="37">
        <f>+D127/C127*100</f>
        <v>99.99697580645162</v>
      </c>
      <c r="F127" s="38" t="s">
        <v>55</v>
      </c>
      <c r="G127" s="35" t="s">
        <v>56</v>
      </c>
      <c r="H127" s="35">
        <v>7</v>
      </c>
      <c r="I127" s="35"/>
      <c r="J127" s="40" t="e">
        <f t="shared" si="4"/>
        <v>#DIV/0!</v>
      </c>
      <c r="K127" s="72"/>
      <c r="L127" s="42"/>
      <c r="M127" s="1"/>
    </row>
    <row r="128" spans="1:13" ht="30" customHeight="1" hidden="1">
      <c r="A128" s="52"/>
      <c r="B128" s="72"/>
      <c r="C128" s="72"/>
      <c r="D128" s="72"/>
      <c r="E128" s="72"/>
      <c r="F128" s="64" t="s">
        <v>227</v>
      </c>
      <c r="G128" s="35" t="s">
        <v>0</v>
      </c>
      <c r="H128" s="35">
        <v>5</v>
      </c>
      <c r="I128" s="35">
        <v>9</v>
      </c>
      <c r="J128" s="40">
        <f t="shared" si="4"/>
        <v>55.55555555555556</v>
      </c>
      <c r="K128" s="72"/>
      <c r="L128" s="42"/>
      <c r="M128" s="1"/>
    </row>
    <row r="129" spans="1:13" ht="24" customHeight="1" hidden="1">
      <c r="A129" s="52"/>
      <c r="B129" s="72"/>
      <c r="C129" s="72"/>
      <c r="D129" s="72"/>
      <c r="E129" s="72"/>
      <c r="F129" s="64" t="s">
        <v>57</v>
      </c>
      <c r="G129" s="35" t="s">
        <v>0</v>
      </c>
      <c r="H129" s="35">
        <v>5</v>
      </c>
      <c r="I129" s="35">
        <v>2</v>
      </c>
      <c r="J129" s="40">
        <f t="shared" si="4"/>
        <v>250</v>
      </c>
      <c r="K129" s="72"/>
      <c r="L129" s="42"/>
      <c r="M129" s="1"/>
    </row>
    <row r="130" spans="1:13" ht="30.75" customHeight="1" hidden="1">
      <c r="A130" s="52"/>
      <c r="B130" s="72"/>
      <c r="C130" s="72"/>
      <c r="D130" s="72"/>
      <c r="E130" s="72"/>
      <c r="F130" s="64" t="s">
        <v>58</v>
      </c>
      <c r="G130" s="35" t="s">
        <v>9</v>
      </c>
      <c r="H130" s="35">
        <v>99</v>
      </c>
      <c r="I130" s="35">
        <v>92</v>
      </c>
      <c r="J130" s="40">
        <f t="shared" si="4"/>
        <v>107.6086956521739</v>
      </c>
      <c r="K130" s="72"/>
      <c r="L130" s="42"/>
      <c r="M130" s="1"/>
    </row>
    <row r="131" spans="1:13" ht="38.25" customHeight="1" hidden="1">
      <c r="A131" s="71"/>
      <c r="B131" s="72"/>
      <c r="C131" s="72"/>
      <c r="D131" s="72"/>
      <c r="E131" s="72"/>
      <c r="F131" s="64" t="s">
        <v>64</v>
      </c>
      <c r="G131" s="35" t="s">
        <v>59</v>
      </c>
      <c r="H131" s="35">
        <v>10.5</v>
      </c>
      <c r="I131" s="35">
        <v>10.5</v>
      </c>
      <c r="J131" s="40">
        <f t="shared" si="4"/>
        <v>100</v>
      </c>
      <c r="K131" s="72"/>
      <c r="L131" s="42"/>
      <c r="M131" s="1"/>
    </row>
    <row r="132" spans="1:13" ht="19.5" customHeight="1">
      <c r="A132" s="49" t="s">
        <v>212</v>
      </c>
      <c r="B132" s="16" t="s">
        <v>3</v>
      </c>
      <c r="C132" s="99">
        <f>C133+C134+C135</f>
        <v>57.2</v>
      </c>
      <c r="D132" s="82">
        <f>D133+D134+D135</f>
        <v>57.2</v>
      </c>
      <c r="E132" s="30">
        <f>+D132/C132*100</f>
        <v>100</v>
      </c>
      <c r="F132" s="16" t="s">
        <v>3</v>
      </c>
      <c r="G132" s="31"/>
      <c r="H132" s="15"/>
      <c r="I132" s="28"/>
      <c r="J132" s="16">
        <f>SUM(J133:J135)/3</f>
        <v>101.95767195767196</v>
      </c>
      <c r="K132" s="13">
        <f>J132/E132</f>
        <v>1.0195767195767196</v>
      </c>
      <c r="L132" s="31" t="s">
        <v>5</v>
      </c>
      <c r="M132" s="1"/>
    </row>
    <row r="133" spans="1:13" ht="57" customHeight="1">
      <c r="A133" s="52"/>
      <c r="B133" s="11" t="s">
        <v>23</v>
      </c>
      <c r="C133" s="93">
        <v>57.2</v>
      </c>
      <c r="D133" s="93">
        <v>57.2</v>
      </c>
      <c r="E133" s="37">
        <f>+D133/C133*100</f>
        <v>100</v>
      </c>
      <c r="F133" s="77" t="s">
        <v>222</v>
      </c>
      <c r="G133" s="39" t="s">
        <v>6</v>
      </c>
      <c r="H133" s="12">
        <v>45</v>
      </c>
      <c r="I133" s="35">
        <v>50</v>
      </c>
      <c r="J133" s="11">
        <f>I133/H133*100</f>
        <v>111.11111111111111</v>
      </c>
      <c r="K133" s="40"/>
      <c r="L133" s="31"/>
      <c r="M133" s="1"/>
    </row>
    <row r="134" spans="1:13" ht="69" customHeight="1">
      <c r="A134" s="52"/>
      <c r="B134" s="72"/>
      <c r="C134" s="72"/>
      <c r="D134" s="72"/>
      <c r="E134" s="72"/>
      <c r="F134" s="103" t="s">
        <v>223</v>
      </c>
      <c r="G134" s="93" t="s">
        <v>8</v>
      </c>
      <c r="H134" s="48">
        <v>30</v>
      </c>
      <c r="I134" s="39">
        <v>27</v>
      </c>
      <c r="J134" s="11">
        <f>+I134/H134*100</f>
        <v>90</v>
      </c>
      <c r="K134" s="92"/>
      <c r="L134" s="42"/>
      <c r="M134" s="1"/>
    </row>
    <row r="135" spans="1:13" ht="60" customHeight="1">
      <c r="A135" s="71"/>
      <c r="B135" s="72"/>
      <c r="C135" s="72"/>
      <c r="D135" s="72"/>
      <c r="E135" s="72"/>
      <c r="F135" s="103" t="s">
        <v>224</v>
      </c>
      <c r="G135" s="93" t="s">
        <v>6</v>
      </c>
      <c r="H135" s="93">
        <v>10.5</v>
      </c>
      <c r="I135" s="39">
        <v>11</v>
      </c>
      <c r="J135" s="11">
        <f>+I135/H135*100</f>
        <v>104.76190476190477</v>
      </c>
      <c r="K135" s="92"/>
      <c r="L135" s="42"/>
      <c r="M135" s="1"/>
    </row>
    <row r="136" spans="1:13" ht="14.25" customHeight="1">
      <c r="A136" s="27" t="s">
        <v>147</v>
      </c>
      <c r="B136" s="16" t="s">
        <v>3</v>
      </c>
      <c r="C136" s="82">
        <f>C137+C138</f>
        <v>33</v>
      </c>
      <c r="D136" s="82">
        <f>D137+D138</f>
        <v>33</v>
      </c>
      <c r="E136" s="30">
        <f>D136/C136*100</f>
        <v>100</v>
      </c>
      <c r="F136" s="16" t="s">
        <v>3</v>
      </c>
      <c r="G136" s="31"/>
      <c r="H136" s="11"/>
      <c r="I136" s="11"/>
      <c r="J136" s="11">
        <f>(J137+J138)/2</f>
        <v>125</v>
      </c>
      <c r="K136" s="13">
        <f>J136/E136</f>
        <v>1.25</v>
      </c>
      <c r="L136" s="31" t="s">
        <v>5</v>
      </c>
      <c r="M136" s="1"/>
    </row>
    <row r="137" spans="1:13" ht="81" customHeight="1">
      <c r="A137" s="27"/>
      <c r="B137" s="35" t="s">
        <v>23</v>
      </c>
      <c r="C137" s="11">
        <v>33</v>
      </c>
      <c r="D137" s="104">
        <v>33</v>
      </c>
      <c r="E137" s="30">
        <f>D137/C137*100</f>
        <v>100</v>
      </c>
      <c r="F137" s="38" t="s">
        <v>148</v>
      </c>
      <c r="G137" s="35" t="s">
        <v>6</v>
      </c>
      <c r="H137" s="11">
        <v>100</v>
      </c>
      <c r="I137" s="11">
        <v>100</v>
      </c>
      <c r="J137" s="11">
        <f>I137/H137*100</f>
        <v>100</v>
      </c>
      <c r="K137" s="72"/>
      <c r="L137" s="42"/>
      <c r="M137" s="1"/>
    </row>
    <row r="138" spans="1:13" ht="52.5" customHeight="1">
      <c r="A138" s="27"/>
      <c r="B138" s="105"/>
      <c r="C138" s="106"/>
      <c r="D138" s="106"/>
      <c r="E138" s="105"/>
      <c r="F138" s="38" t="s">
        <v>149</v>
      </c>
      <c r="G138" s="65" t="s">
        <v>0</v>
      </c>
      <c r="H138" s="11">
        <v>2</v>
      </c>
      <c r="I138" s="18">
        <v>3</v>
      </c>
      <c r="J138" s="107">
        <f>I138/H138*100</f>
        <v>150</v>
      </c>
      <c r="K138" s="105"/>
      <c r="L138" s="70"/>
      <c r="M138" s="1"/>
    </row>
    <row r="139" spans="1:13" ht="43.5" customHeight="1">
      <c r="A139" s="49" t="s">
        <v>90</v>
      </c>
      <c r="B139" s="108" t="s">
        <v>3</v>
      </c>
      <c r="C139" s="106">
        <f>C140+C141+C142</f>
        <v>8941.460000000001</v>
      </c>
      <c r="D139" s="106">
        <f>D140+D141+D142</f>
        <v>8940.07</v>
      </c>
      <c r="E139" s="107">
        <f>D139/C139*100</f>
        <v>99.98445444032629</v>
      </c>
      <c r="F139" s="31" t="s">
        <v>3</v>
      </c>
      <c r="G139" s="65"/>
      <c r="H139" s="11"/>
      <c r="I139" s="18"/>
      <c r="J139" s="107">
        <f>(J140+J141+J142+J143+J144+J145+J146+J147+J148+J149+J150+J151+J152)/13</f>
        <v>100</v>
      </c>
      <c r="K139" s="19">
        <f>J139/E139</f>
        <v>1.000155479766937</v>
      </c>
      <c r="L139" s="109" t="s">
        <v>5</v>
      </c>
      <c r="M139" s="1"/>
    </row>
    <row r="140" spans="1:13" ht="43.5" customHeight="1">
      <c r="A140" s="52"/>
      <c r="B140" s="11" t="s">
        <v>23</v>
      </c>
      <c r="C140" s="93">
        <v>1624.66</v>
      </c>
      <c r="D140" s="93">
        <v>1623.27</v>
      </c>
      <c r="E140" s="93">
        <f>D140/C140*100</f>
        <v>99.91444363743798</v>
      </c>
      <c r="F140" s="110" t="s">
        <v>91</v>
      </c>
      <c r="G140" s="65" t="s">
        <v>6</v>
      </c>
      <c r="H140" s="35">
        <v>93.7</v>
      </c>
      <c r="I140" s="35">
        <v>93.7</v>
      </c>
      <c r="J140" s="107">
        <f aca="true" t="shared" si="5" ref="J140:J152">I140/H140*100</f>
        <v>100</v>
      </c>
      <c r="K140" s="105"/>
      <c r="L140" s="70"/>
      <c r="M140" s="1"/>
    </row>
    <row r="141" spans="1:13" ht="58.5" customHeight="1">
      <c r="A141" s="52"/>
      <c r="B141" s="11" t="s">
        <v>11</v>
      </c>
      <c r="C141" s="93">
        <v>7316.8</v>
      </c>
      <c r="D141" s="93">
        <v>7316.8</v>
      </c>
      <c r="E141" s="93">
        <f>D141/C141*100</f>
        <v>100</v>
      </c>
      <c r="F141" s="111" t="s">
        <v>92</v>
      </c>
      <c r="G141" s="65" t="s">
        <v>6</v>
      </c>
      <c r="H141" s="41">
        <v>55</v>
      </c>
      <c r="I141" s="41">
        <v>55</v>
      </c>
      <c r="J141" s="107">
        <f t="shared" si="5"/>
        <v>100</v>
      </c>
      <c r="K141" s="105"/>
      <c r="L141" s="70"/>
      <c r="M141" s="1"/>
    </row>
    <row r="142" spans="1:13" ht="63.75" customHeight="1">
      <c r="A142" s="52"/>
      <c r="B142" s="105"/>
      <c r="C142" s="106"/>
      <c r="D142" s="106"/>
      <c r="E142" s="105"/>
      <c r="F142" s="110" t="s">
        <v>93</v>
      </c>
      <c r="G142" s="65" t="s">
        <v>6</v>
      </c>
      <c r="H142" s="41">
        <v>3</v>
      </c>
      <c r="I142" s="41">
        <v>3</v>
      </c>
      <c r="J142" s="107">
        <f t="shared" si="5"/>
        <v>100</v>
      </c>
      <c r="K142" s="105"/>
      <c r="L142" s="70"/>
      <c r="M142" s="1"/>
    </row>
    <row r="143" spans="1:13" ht="100.5" customHeight="1">
      <c r="A143" s="52"/>
      <c r="B143" s="105"/>
      <c r="C143" s="106"/>
      <c r="D143" s="106"/>
      <c r="E143" s="105"/>
      <c r="F143" s="111" t="s">
        <v>94</v>
      </c>
      <c r="G143" s="65" t="s">
        <v>6</v>
      </c>
      <c r="H143" s="41">
        <v>10</v>
      </c>
      <c r="I143" s="41">
        <v>10</v>
      </c>
      <c r="J143" s="107">
        <f t="shared" si="5"/>
        <v>100</v>
      </c>
      <c r="K143" s="105"/>
      <c r="L143" s="70"/>
      <c r="M143" s="1"/>
    </row>
    <row r="144" spans="1:13" ht="25.5" customHeight="1">
      <c r="A144" s="52"/>
      <c r="B144" s="105"/>
      <c r="C144" s="106"/>
      <c r="D144" s="106"/>
      <c r="E144" s="105"/>
      <c r="F144" s="96" t="s">
        <v>95</v>
      </c>
      <c r="G144" s="65" t="s">
        <v>1</v>
      </c>
      <c r="H144" s="18">
        <v>1</v>
      </c>
      <c r="I144" s="18">
        <v>1</v>
      </c>
      <c r="J144" s="107">
        <f t="shared" si="5"/>
        <v>100</v>
      </c>
      <c r="K144" s="105"/>
      <c r="L144" s="70"/>
      <c r="M144" s="1"/>
    </row>
    <row r="145" spans="1:13" ht="57" customHeight="1">
      <c r="A145" s="52"/>
      <c r="B145" s="105"/>
      <c r="C145" s="106"/>
      <c r="D145" s="106"/>
      <c r="E145" s="105"/>
      <c r="F145" s="96" t="s">
        <v>96</v>
      </c>
      <c r="G145" s="65" t="s">
        <v>1</v>
      </c>
      <c r="H145" s="18">
        <v>1</v>
      </c>
      <c r="I145" s="18">
        <v>1</v>
      </c>
      <c r="J145" s="107">
        <f t="shared" si="5"/>
        <v>100</v>
      </c>
      <c r="K145" s="105"/>
      <c r="L145" s="70"/>
      <c r="M145" s="1"/>
    </row>
    <row r="146" spans="1:13" ht="145.5" customHeight="1">
      <c r="A146" s="52"/>
      <c r="B146" s="105"/>
      <c r="C146" s="106"/>
      <c r="D146" s="106"/>
      <c r="E146" s="105"/>
      <c r="F146" s="96" t="s">
        <v>97</v>
      </c>
      <c r="G146" s="65" t="s">
        <v>6</v>
      </c>
      <c r="H146" s="18">
        <v>100</v>
      </c>
      <c r="I146" s="18">
        <v>100</v>
      </c>
      <c r="J146" s="107">
        <f t="shared" si="5"/>
        <v>100</v>
      </c>
      <c r="K146" s="105"/>
      <c r="L146" s="70"/>
      <c r="M146" s="1"/>
    </row>
    <row r="147" spans="1:13" ht="57" customHeight="1">
      <c r="A147" s="52"/>
      <c r="B147" s="105"/>
      <c r="C147" s="106"/>
      <c r="D147" s="106"/>
      <c r="E147" s="105"/>
      <c r="F147" s="96" t="s">
        <v>98</v>
      </c>
      <c r="G147" s="65" t="s">
        <v>6</v>
      </c>
      <c r="H147" s="18">
        <v>100</v>
      </c>
      <c r="I147" s="18">
        <v>100</v>
      </c>
      <c r="J147" s="107">
        <f t="shared" si="5"/>
        <v>100</v>
      </c>
      <c r="K147" s="105"/>
      <c r="L147" s="70"/>
      <c r="M147" s="1"/>
    </row>
    <row r="148" spans="1:13" ht="132.75" customHeight="1">
      <c r="A148" s="52"/>
      <c r="B148" s="105"/>
      <c r="C148" s="106"/>
      <c r="D148" s="106"/>
      <c r="E148" s="105"/>
      <c r="F148" s="96" t="s">
        <v>99</v>
      </c>
      <c r="G148" s="65" t="s">
        <v>100</v>
      </c>
      <c r="H148" s="18">
        <v>1</v>
      </c>
      <c r="I148" s="18">
        <v>1</v>
      </c>
      <c r="J148" s="107">
        <f t="shared" si="5"/>
        <v>100</v>
      </c>
      <c r="K148" s="105"/>
      <c r="L148" s="70"/>
      <c r="M148" s="1"/>
    </row>
    <row r="149" spans="1:13" ht="51.75" customHeight="1">
      <c r="A149" s="52"/>
      <c r="B149" s="105"/>
      <c r="C149" s="106"/>
      <c r="D149" s="106"/>
      <c r="E149" s="105"/>
      <c r="F149" s="96" t="s">
        <v>101</v>
      </c>
      <c r="G149" s="65" t="s">
        <v>6</v>
      </c>
      <c r="H149" s="18">
        <v>2.5</v>
      </c>
      <c r="I149" s="18">
        <v>2.5</v>
      </c>
      <c r="J149" s="107">
        <f t="shared" si="5"/>
        <v>100</v>
      </c>
      <c r="K149" s="105"/>
      <c r="L149" s="70"/>
      <c r="M149" s="1"/>
    </row>
    <row r="150" spans="1:13" ht="84.75" customHeight="1">
      <c r="A150" s="52"/>
      <c r="B150" s="105"/>
      <c r="C150" s="106"/>
      <c r="D150" s="106"/>
      <c r="E150" s="105"/>
      <c r="F150" s="96" t="s">
        <v>102</v>
      </c>
      <c r="G150" s="65"/>
      <c r="H150" s="18">
        <v>1</v>
      </c>
      <c r="I150" s="18">
        <v>1</v>
      </c>
      <c r="J150" s="107">
        <f t="shared" si="5"/>
        <v>100</v>
      </c>
      <c r="K150" s="105"/>
      <c r="L150" s="70"/>
      <c r="M150" s="1"/>
    </row>
    <row r="151" spans="1:13" ht="90" customHeight="1">
      <c r="A151" s="52"/>
      <c r="B151" s="105"/>
      <c r="C151" s="106"/>
      <c r="D151" s="106"/>
      <c r="E151" s="105"/>
      <c r="F151" s="96" t="s">
        <v>103</v>
      </c>
      <c r="G151" s="65"/>
      <c r="H151" s="18">
        <v>1</v>
      </c>
      <c r="I151" s="18">
        <v>1</v>
      </c>
      <c r="J151" s="107">
        <f t="shared" si="5"/>
        <v>100</v>
      </c>
      <c r="K151" s="105"/>
      <c r="L151" s="70"/>
      <c r="M151" s="1"/>
    </row>
    <row r="152" spans="1:13" ht="57" customHeight="1">
      <c r="A152" s="71"/>
      <c r="B152" s="105"/>
      <c r="C152" s="106"/>
      <c r="D152" s="106"/>
      <c r="E152" s="105"/>
      <c r="F152" s="96" t="s">
        <v>104</v>
      </c>
      <c r="G152" s="65" t="s">
        <v>6</v>
      </c>
      <c r="H152" s="18">
        <v>95</v>
      </c>
      <c r="I152" s="18">
        <v>95</v>
      </c>
      <c r="J152" s="107">
        <f t="shared" si="5"/>
        <v>100</v>
      </c>
      <c r="K152" s="105"/>
      <c r="L152" s="70"/>
      <c r="M152" s="1"/>
    </row>
    <row r="153" spans="1:12" ht="15.75" customHeight="1">
      <c r="A153" s="73" t="s">
        <v>37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5"/>
    </row>
    <row r="154" spans="1:12" ht="15.75" customHeight="1">
      <c r="A154" s="112" t="s">
        <v>106</v>
      </c>
      <c r="B154" s="16" t="s">
        <v>3</v>
      </c>
      <c r="C154" s="82">
        <f>C155+C156</f>
        <v>52615.05</v>
      </c>
      <c r="D154" s="82">
        <f>D155+D156</f>
        <v>52312.757</v>
      </c>
      <c r="E154" s="30">
        <f>D154/C154*100</f>
        <v>99.42546286661324</v>
      </c>
      <c r="F154" s="16" t="s">
        <v>3</v>
      </c>
      <c r="G154" s="31"/>
      <c r="H154" s="11"/>
      <c r="I154" s="11"/>
      <c r="J154" s="16">
        <f>(J155+J156+J157+J158+J159+J160+J161)/7</f>
        <v>100</v>
      </c>
      <c r="K154" s="13">
        <f>J154/E154</f>
        <v>1.00577857137218</v>
      </c>
      <c r="L154" s="31" t="s">
        <v>5</v>
      </c>
    </row>
    <row r="155" spans="1:12" ht="30.75" customHeight="1">
      <c r="A155" s="98"/>
      <c r="B155" s="35" t="s">
        <v>23</v>
      </c>
      <c r="C155" s="11">
        <v>25634.94</v>
      </c>
      <c r="D155" s="104">
        <v>25332.647</v>
      </c>
      <c r="E155" s="40">
        <f>D155/C155*100</f>
        <v>98.82077742331366</v>
      </c>
      <c r="F155" s="103" t="s">
        <v>107</v>
      </c>
      <c r="G155" s="35" t="s">
        <v>108</v>
      </c>
      <c r="H155" s="113" t="s">
        <v>163</v>
      </c>
      <c r="I155" s="113" t="s">
        <v>163</v>
      </c>
      <c r="J155" s="11">
        <v>100</v>
      </c>
      <c r="K155" s="72"/>
      <c r="L155" s="42"/>
    </row>
    <row r="156" spans="1:12" ht="15.75" customHeight="1">
      <c r="A156" s="98"/>
      <c r="B156" s="35" t="s">
        <v>12</v>
      </c>
      <c r="C156" s="104">
        <v>26980.11</v>
      </c>
      <c r="D156" s="104">
        <v>26980.11</v>
      </c>
      <c r="E156" s="40">
        <f>D156/C156*100</f>
        <v>100</v>
      </c>
      <c r="F156" s="103" t="s">
        <v>109</v>
      </c>
      <c r="G156" s="35" t="s">
        <v>0</v>
      </c>
      <c r="H156" s="12">
        <v>22101</v>
      </c>
      <c r="I156" s="12">
        <v>22101</v>
      </c>
      <c r="J156" s="11">
        <f>I156/H156*100</f>
        <v>100</v>
      </c>
      <c r="K156" s="72"/>
      <c r="L156" s="42"/>
    </row>
    <row r="157" spans="1:12" ht="15.75" customHeight="1">
      <c r="A157" s="98"/>
      <c r="B157" s="72"/>
      <c r="C157" s="11"/>
      <c r="D157" s="104"/>
      <c r="E157" s="72"/>
      <c r="F157" s="38" t="s">
        <v>110</v>
      </c>
      <c r="G157" s="35" t="s">
        <v>0</v>
      </c>
      <c r="H157" s="12">
        <v>4717</v>
      </c>
      <c r="I157" s="12">
        <v>4717</v>
      </c>
      <c r="J157" s="11">
        <f>I157/H157*100</f>
        <v>100</v>
      </c>
      <c r="K157" s="72"/>
      <c r="L157" s="42"/>
    </row>
    <row r="158" spans="1:12" ht="15.75" customHeight="1">
      <c r="A158" s="98"/>
      <c r="B158" s="72"/>
      <c r="C158" s="11"/>
      <c r="D158" s="104"/>
      <c r="E158" s="72"/>
      <c r="F158" s="38" t="s">
        <v>111</v>
      </c>
      <c r="G158" s="35" t="s">
        <v>0</v>
      </c>
      <c r="H158" s="12">
        <v>382</v>
      </c>
      <c r="I158" s="12">
        <v>382</v>
      </c>
      <c r="J158" s="11">
        <f>I158/H158*100</f>
        <v>100</v>
      </c>
      <c r="K158" s="72"/>
      <c r="L158" s="42"/>
    </row>
    <row r="159" spans="1:12" ht="25.5" customHeight="1">
      <c r="A159" s="98"/>
      <c r="B159" s="72"/>
      <c r="C159" s="11"/>
      <c r="D159" s="104"/>
      <c r="E159" s="72"/>
      <c r="F159" s="38" t="s">
        <v>112</v>
      </c>
      <c r="G159" s="35" t="s">
        <v>113</v>
      </c>
      <c r="H159" s="113" t="s">
        <v>164</v>
      </c>
      <c r="I159" s="113" t="s">
        <v>164</v>
      </c>
      <c r="J159" s="11">
        <v>100</v>
      </c>
      <c r="K159" s="72"/>
      <c r="L159" s="42"/>
    </row>
    <row r="160" spans="1:12" ht="36" customHeight="1">
      <c r="A160" s="98"/>
      <c r="B160" s="72"/>
      <c r="C160" s="11"/>
      <c r="D160" s="104"/>
      <c r="E160" s="72"/>
      <c r="F160" s="38" t="s">
        <v>114</v>
      </c>
      <c r="G160" s="35" t="s">
        <v>1</v>
      </c>
      <c r="H160" s="40">
        <v>15</v>
      </c>
      <c r="I160" s="40">
        <v>15</v>
      </c>
      <c r="J160" s="11">
        <f>I160/H160*100</f>
        <v>100</v>
      </c>
      <c r="K160" s="72"/>
      <c r="L160" s="42"/>
    </row>
    <row r="161" spans="1:12" ht="36" customHeight="1">
      <c r="A161" s="114"/>
      <c r="B161" s="72"/>
      <c r="C161" s="11"/>
      <c r="D161" s="104"/>
      <c r="E161" s="72"/>
      <c r="F161" s="38" t="s">
        <v>115</v>
      </c>
      <c r="G161" s="84" t="s">
        <v>1</v>
      </c>
      <c r="H161" s="40">
        <v>14</v>
      </c>
      <c r="I161" s="40">
        <v>14</v>
      </c>
      <c r="J161" s="11">
        <f>I161/H161*100</f>
        <v>100</v>
      </c>
      <c r="K161" s="72"/>
      <c r="L161" s="42"/>
    </row>
    <row r="162" spans="1:12" ht="18" customHeight="1">
      <c r="A162" s="49" t="s">
        <v>118</v>
      </c>
      <c r="B162" s="16" t="s">
        <v>3</v>
      </c>
      <c r="C162" s="82">
        <f>C163+C164</f>
        <v>3648.34</v>
      </c>
      <c r="D162" s="82">
        <f>D163+D164</f>
        <v>3643.74</v>
      </c>
      <c r="E162" s="30">
        <f aca="true" t="shared" si="6" ref="E162:E167">D162/C162*100</f>
        <v>99.87391526009088</v>
      </c>
      <c r="F162" s="16" t="s">
        <v>3</v>
      </c>
      <c r="G162" s="31"/>
      <c r="H162" s="11"/>
      <c r="I162" s="11"/>
      <c r="J162" s="16">
        <f>(J163+J164)/2</f>
        <v>100</v>
      </c>
      <c r="K162" s="13">
        <f>J162/E162</f>
        <v>1.0012624391422</v>
      </c>
      <c r="L162" s="31" t="s">
        <v>5</v>
      </c>
    </row>
    <row r="163" spans="1:12" ht="33" customHeight="1">
      <c r="A163" s="52"/>
      <c r="B163" s="35" t="s">
        <v>23</v>
      </c>
      <c r="C163" s="11">
        <v>2131.59</v>
      </c>
      <c r="D163" s="104">
        <v>2126.99</v>
      </c>
      <c r="E163" s="40">
        <f t="shared" si="6"/>
        <v>99.78419864983414</v>
      </c>
      <c r="F163" s="38" t="s">
        <v>119</v>
      </c>
      <c r="G163" s="35" t="s">
        <v>108</v>
      </c>
      <c r="H163" s="113" t="s">
        <v>165</v>
      </c>
      <c r="I163" s="113" t="s">
        <v>165</v>
      </c>
      <c r="J163" s="11">
        <v>100</v>
      </c>
      <c r="K163" s="72"/>
      <c r="L163" s="42"/>
    </row>
    <row r="164" spans="1:12" ht="27" customHeight="1">
      <c r="A164" s="52"/>
      <c r="B164" s="35" t="s">
        <v>12</v>
      </c>
      <c r="C164" s="104">
        <v>1516.75</v>
      </c>
      <c r="D164" s="104">
        <v>1516.75</v>
      </c>
      <c r="E164" s="40">
        <f t="shared" si="6"/>
        <v>100</v>
      </c>
      <c r="F164" s="115" t="s">
        <v>120</v>
      </c>
      <c r="G164" s="116" t="s">
        <v>113</v>
      </c>
      <c r="H164" s="117" t="s">
        <v>121</v>
      </c>
      <c r="I164" s="117" t="s">
        <v>121</v>
      </c>
      <c r="J164" s="11">
        <v>100</v>
      </c>
      <c r="K164" s="72"/>
      <c r="L164" s="42"/>
    </row>
    <row r="165" spans="1:12" ht="15" customHeight="1">
      <c r="A165" s="49" t="s">
        <v>122</v>
      </c>
      <c r="B165" s="16" t="s">
        <v>3</v>
      </c>
      <c r="C165" s="30">
        <f>C166+C167</f>
        <v>23062.73</v>
      </c>
      <c r="D165" s="30">
        <f>D166+D167</f>
        <v>22890.05</v>
      </c>
      <c r="E165" s="30">
        <f t="shared" si="6"/>
        <v>99.25125949963426</v>
      </c>
      <c r="F165" s="16" t="s">
        <v>3</v>
      </c>
      <c r="G165" s="31"/>
      <c r="H165" s="11"/>
      <c r="I165" s="11"/>
      <c r="J165" s="16">
        <f>(J166+J167+J168+J169+J176)/5</f>
        <v>100</v>
      </c>
      <c r="K165" s="13">
        <f>J165/E165</f>
        <v>1.0075438891570792</v>
      </c>
      <c r="L165" s="31" t="s">
        <v>5</v>
      </c>
    </row>
    <row r="166" spans="1:12" ht="28.5" customHeight="1">
      <c r="A166" s="52"/>
      <c r="B166" s="35" t="s">
        <v>23</v>
      </c>
      <c r="C166" s="11">
        <v>11173.07</v>
      </c>
      <c r="D166" s="104">
        <v>11000.39</v>
      </c>
      <c r="E166" s="40">
        <f t="shared" si="6"/>
        <v>98.45449818178889</v>
      </c>
      <c r="F166" s="118" t="s">
        <v>123</v>
      </c>
      <c r="G166" s="119" t="s">
        <v>113</v>
      </c>
      <c r="H166" s="119" t="s">
        <v>166</v>
      </c>
      <c r="I166" s="119" t="s">
        <v>166</v>
      </c>
      <c r="J166" s="11">
        <v>100</v>
      </c>
      <c r="K166" s="72"/>
      <c r="L166" s="42"/>
    </row>
    <row r="167" spans="1:12" ht="42.75" customHeight="1">
      <c r="A167" s="52"/>
      <c r="B167" s="35" t="s">
        <v>12</v>
      </c>
      <c r="C167" s="11">
        <v>11889.66</v>
      </c>
      <c r="D167" s="11">
        <v>11889.66</v>
      </c>
      <c r="E167" s="40">
        <f t="shared" si="6"/>
        <v>100</v>
      </c>
      <c r="F167" s="118" t="s">
        <v>124</v>
      </c>
      <c r="G167" s="119" t="s">
        <v>1</v>
      </c>
      <c r="H167" s="120">
        <v>5</v>
      </c>
      <c r="I167" s="120">
        <v>5</v>
      </c>
      <c r="J167" s="11">
        <v>100</v>
      </c>
      <c r="K167" s="72"/>
      <c r="L167" s="42"/>
    </row>
    <row r="168" spans="1:12" ht="15" customHeight="1">
      <c r="A168" s="52"/>
      <c r="B168" s="121"/>
      <c r="C168" s="122"/>
      <c r="D168" s="123"/>
      <c r="E168" s="121"/>
      <c r="F168" s="118" t="s">
        <v>125</v>
      </c>
      <c r="G168" s="119" t="s">
        <v>113</v>
      </c>
      <c r="H168" s="119" t="s">
        <v>167</v>
      </c>
      <c r="I168" s="119" t="s">
        <v>167</v>
      </c>
      <c r="J168" s="11">
        <v>100</v>
      </c>
      <c r="K168" s="72"/>
      <c r="L168" s="42"/>
    </row>
    <row r="169" spans="1:12" ht="46.5" customHeight="1">
      <c r="A169" s="52"/>
      <c r="B169" s="121"/>
      <c r="C169" s="122"/>
      <c r="D169" s="123"/>
      <c r="E169" s="121"/>
      <c r="F169" s="118" t="s">
        <v>169</v>
      </c>
      <c r="G169" s="119" t="s">
        <v>108</v>
      </c>
      <c r="H169" s="119" t="s">
        <v>168</v>
      </c>
      <c r="I169" s="119" t="s">
        <v>168</v>
      </c>
      <c r="J169" s="11">
        <v>100</v>
      </c>
      <c r="K169" s="72"/>
      <c r="L169" s="42"/>
    </row>
    <row r="170" spans="1:12" ht="16.5" customHeight="1">
      <c r="A170" s="52"/>
      <c r="B170" s="121"/>
      <c r="C170" s="122"/>
      <c r="D170" s="123"/>
      <c r="E170" s="121"/>
      <c r="F170" s="118" t="s">
        <v>170</v>
      </c>
      <c r="G170" s="119" t="s">
        <v>1</v>
      </c>
      <c r="H170" s="119" t="s">
        <v>176</v>
      </c>
      <c r="I170" s="119" t="s">
        <v>176</v>
      </c>
      <c r="J170" s="11">
        <v>100</v>
      </c>
      <c r="K170" s="72"/>
      <c r="L170" s="42"/>
    </row>
    <row r="171" spans="1:12" ht="17.25" customHeight="1">
      <c r="A171" s="52"/>
      <c r="B171" s="121"/>
      <c r="C171" s="122"/>
      <c r="D171" s="123"/>
      <c r="E171" s="121"/>
      <c r="F171" s="118" t="s">
        <v>171</v>
      </c>
      <c r="G171" s="119" t="s">
        <v>1</v>
      </c>
      <c r="H171" s="119" t="s">
        <v>177</v>
      </c>
      <c r="I171" s="119" t="s">
        <v>177</v>
      </c>
      <c r="J171" s="11">
        <v>100</v>
      </c>
      <c r="K171" s="72"/>
      <c r="L171" s="42"/>
    </row>
    <row r="172" spans="1:12" ht="17.25" customHeight="1">
      <c r="A172" s="52"/>
      <c r="B172" s="121"/>
      <c r="C172" s="122"/>
      <c r="D172" s="123"/>
      <c r="E172" s="121"/>
      <c r="F172" s="118" t="s">
        <v>172</v>
      </c>
      <c r="G172" s="119" t="s">
        <v>1</v>
      </c>
      <c r="H172" s="119" t="s">
        <v>178</v>
      </c>
      <c r="I172" s="119" t="s">
        <v>178</v>
      </c>
      <c r="J172" s="11">
        <v>100</v>
      </c>
      <c r="K172" s="72"/>
      <c r="L172" s="42"/>
    </row>
    <row r="173" spans="1:12" ht="17.25" customHeight="1">
      <c r="A173" s="52"/>
      <c r="B173" s="121"/>
      <c r="C173" s="122"/>
      <c r="D173" s="123"/>
      <c r="E173" s="121"/>
      <c r="F173" s="118" t="s">
        <v>173</v>
      </c>
      <c r="G173" s="119" t="s">
        <v>1</v>
      </c>
      <c r="H173" s="119" t="s">
        <v>179</v>
      </c>
      <c r="I173" s="119" t="s">
        <v>179</v>
      </c>
      <c r="J173" s="11">
        <v>100</v>
      </c>
      <c r="K173" s="72"/>
      <c r="L173" s="42"/>
    </row>
    <row r="174" spans="1:12" ht="15.75" customHeight="1">
      <c r="A174" s="52"/>
      <c r="B174" s="121"/>
      <c r="C174" s="122"/>
      <c r="D174" s="123"/>
      <c r="E174" s="121"/>
      <c r="F174" s="118" t="s">
        <v>174</v>
      </c>
      <c r="G174" s="119" t="s">
        <v>1</v>
      </c>
      <c r="H174" s="119" t="s">
        <v>177</v>
      </c>
      <c r="I174" s="119" t="s">
        <v>177</v>
      </c>
      <c r="J174" s="11">
        <v>100</v>
      </c>
      <c r="K174" s="72"/>
      <c r="L174" s="42"/>
    </row>
    <row r="175" spans="1:12" ht="15.75" customHeight="1">
      <c r="A175" s="52"/>
      <c r="B175" s="121"/>
      <c r="C175" s="122"/>
      <c r="D175" s="123"/>
      <c r="E175" s="121"/>
      <c r="F175" s="118" t="s">
        <v>175</v>
      </c>
      <c r="G175" s="119" t="s">
        <v>1</v>
      </c>
      <c r="H175" s="119" t="s">
        <v>180</v>
      </c>
      <c r="I175" s="119" t="s">
        <v>180</v>
      </c>
      <c r="J175" s="11">
        <v>100</v>
      </c>
      <c r="K175" s="72"/>
      <c r="L175" s="42"/>
    </row>
    <row r="176" spans="1:12" ht="24" customHeight="1">
      <c r="A176" s="71"/>
      <c r="B176" s="121"/>
      <c r="C176" s="122"/>
      <c r="D176" s="123"/>
      <c r="E176" s="121"/>
      <c r="F176" s="118" t="s">
        <v>181</v>
      </c>
      <c r="G176" s="119" t="s">
        <v>182</v>
      </c>
      <c r="H176" s="119" t="s">
        <v>183</v>
      </c>
      <c r="I176" s="119" t="s">
        <v>183</v>
      </c>
      <c r="J176" s="11">
        <v>100</v>
      </c>
      <c r="K176" s="72"/>
      <c r="L176" s="42"/>
    </row>
    <row r="177" spans="1:12" ht="15" customHeight="1">
      <c r="A177" s="49" t="s">
        <v>127</v>
      </c>
      <c r="B177" s="16" t="s">
        <v>3</v>
      </c>
      <c r="C177" s="82">
        <f>C178+C179+C180</f>
        <v>10788.682</v>
      </c>
      <c r="D177" s="82">
        <f>D178+D179+D180</f>
        <v>10726.658</v>
      </c>
      <c r="E177" s="82">
        <f>+D177/C177*100</f>
        <v>99.42510123108642</v>
      </c>
      <c r="F177" s="16" t="s">
        <v>3</v>
      </c>
      <c r="G177" s="31"/>
      <c r="H177" s="11"/>
      <c r="I177" s="11"/>
      <c r="J177" s="16">
        <f>(J178+J179+J180+J181)/4</f>
        <v>100</v>
      </c>
      <c r="K177" s="13">
        <f>J177/E177</f>
        <v>1.0057822296562453</v>
      </c>
      <c r="L177" s="31" t="s">
        <v>5</v>
      </c>
    </row>
    <row r="178" spans="1:12" ht="15" customHeight="1">
      <c r="A178" s="52"/>
      <c r="B178" s="35" t="s">
        <v>23</v>
      </c>
      <c r="C178" s="11">
        <v>4755.466</v>
      </c>
      <c r="D178" s="11">
        <v>4693.442</v>
      </c>
      <c r="E178" s="37">
        <f>+D178/C178*100</f>
        <v>98.69573244767179</v>
      </c>
      <c r="F178" s="103" t="s">
        <v>60</v>
      </c>
      <c r="G178" s="35" t="s">
        <v>0</v>
      </c>
      <c r="H178" s="12">
        <v>22101</v>
      </c>
      <c r="I178" s="12">
        <v>22101</v>
      </c>
      <c r="J178" s="11">
        <f>I178/H178*100</f>
        <v>100</v>
      </c>
      <c r="K178" s="72"/>
      <c r="L178" s="42"/>
    </row>
    <row r="179" spans="1:12" ht="15" customHeight="1">
      <c r="A179" s="52"/>
      <c r="B179" s="35" t="s">
        <v>12</v>
      </c>
      <c r="C179" s="11">
        <v>6033.216</v>
      </c>
      <c r="D179" s="104">
        <v>6033.216</v>
      </c>
      <c r="E179" s="37">
        <f>+D179/C179*100</f>
        <v>100</v>
      </c>
      <c r="F179" s="103" t="s">
        <v>61</v>
      </c>
      <c r="G179" s="35" t="s">
        <v>0</v>
      </c>
      <c r="H179" s="12">
        <v>157186</v>
      </c>
      <c r="I179" s="12">
        <v>157186</v>
      </c>
      <c r="J179" s="11">
        <f>I179/H179*100</f>
        <v>100</v>
      </c>
      <c r="K179" s="72"/>
      <c r="L179" s="42"/>
    </row>
    <row r="180" spans="1:12" ht="15" customHeight="1">
      <c r="A180" s="52"/>
      <c r="B180" s="35"/>
      <c r="C180" s="11"/>
      <c r="D180" s="104"/>
      <c r="E180" s="37"/>
      <c r="F180" s="38" t="s">
        <v>62</v>
      </c>
      <c r="G180" s="35" t="s">
        <v>63</v>
      </c>
      <c r="H180" s="12">
        <v>573422</v>
      </c>
      <c r="I180" s="12">
        <v>573422</v>
      </c>
      <c r="J180" s="11">
        <f>I180/H180*100</f>
        <v>100</v>
      </c>
      <c r="K180" s="72"/>
      <c r="L180" s="42"/>
    </row>
    <row r="181" spans="1:12" ht="24.75" customHeight="1">
      <c r="A181" s="71"/>
      <c r="B181" s="35"/>
      <c r="C181" s="11"/>
      <c r="D181" s="104"/>
      <c r="E181" s="37"/>
      <c r="F181" s="38" t="s">
        <v>126</v>
      </c>
      <c r="G181" s="39" t="s">
        <v>108</v>
      </c>
      <c r="H181" s="117" t="s">
        <v>184</v>
      </c>
      <c r="I181" s="117" t="s">
        <v>184</v>
      </c>
      <c r="J181" s="11">
        <v>100</v>
      </c>
      <c r="K181" s="72"/>
      <c r="L181" s="42"/>
    </row>
    <row r="182" spans="1:13" ht="18" customHeight="1">
      <c r="A182" s="49" t="s">
        <v>136</v>
      </c>
      <c r="B182" s="16" t="s">
        <v>3</v>
      </c>
      <c r="C182" s="82">
        <f>C183+C184</f>
        <v>2522.319</v>
      </c>
      <c r="D182" s="82">
        <f>D183+D184</f>
        <v>2500.857</v>
      </c>
      <c r="E182" s="30">
        <f>D182/C182*100</f>
        <v>99.14911634888371</v>
      </c>
      <c r="F182" s="16" t="s">
        <v>3</v>
      </c>
      <c r="G182" s="31"/>
      <c r="H182" s="11"/>
      <c r="I182" s="11"/>
      <c r="J182" s="16">
        <f>(J183+J184+J185+J186+J187+J188+J189+J190)/8</f>
        <v>100</v>
      </c>
      <c r="K182" s="13">
        <f>J182/E182</f>
        <v>1.00858185813903</v>
      </c>
      <c r="L182" s="31" t="s">
        <v>5</v>
      </c>
      <c r="M182" s="1"/>
    </row>
    <row r="183" spans="1:13" ht="12">
      <c r="A183" s="52"/>
      <c r="B183" s="35" t="s">
        <v>23</v>
      </c>
      <c r="C183" s="11">
        <v>1581.986</v>
      </c>
      <c r="D183" s="11">
        <v>1560.524</v>
      </c>
      <c r="E183" s="37">
        <f>D183/C183*100</f>
        <v>98.64335082611349</v>
      </c>
      <c r="F183" s="103" t="s">
        <v>129</v>
      </c>
      <c r="G183" s="35" t="s">
        <v>0</v>
      </c>
      <c r="H183" s="11">
        <v>4717</v>
      </c>
      <c r="I183" s="11">
        <v>4717</v>
      </c>
      <c r="J183" s="11">
        <f aca="true" t="shared" si="7" ref="J183:J189">I183/H183*100</f>
        <v>100</v>
      </c>
      <c r="K183" s="72"/>
      <c r="L183" s="42"/>
      <c r="M183" s="1"/>
    </row>
    <row r="184" spans="1:13" ht="17.25" customHeight="1">
      <c r="A184" s="52"/>
      <c r="B184" s="35" t="s">
        <v>12</v>
      </c>
      <c r="C184" s="104">
        <v>940.333</v>
      </c>
      <c r="D184" s="104">
        <v>940.333</v>
      </c>
      <c r="E184" s="37">
        <f>D184/C184*100</f>
        <v>100</v>
      </c>
      <c r="F184" s="103" t="s">
        <v>128</v>
      </c>
      <c r="G184" s="35" t="s">
        <v>1</v>
      </c>
      <c r="H184" s="11">
        <v>10475</v>
      </c>
      <c r="I184" s="11">
        <v>10475</v>
      </c>
      <c r="J184" s="11">
        <f t="shared" si="7"/>
        <v>100</v>
      </c>
      <c r="K184" s="72"/>
      <c r="L184" s="42"/>
      <c r="M184" s="1"/>
    </row>
    <row r="185" spans="1:13" ht="22.5" customHeight="1">
      <c r="A185" s="52"/>
      <c r="B185" s="72"/>
      <c r="C185" s="11"/>
      <c r="D185" s="104"/>
      <c r="E185" s="72"/>
      <c r="F185" s="38" t="s">
        <v>130</v>
      </c>
      <c r="G185" s="35" t="s">
        <v>1</v>
      </c>
      <c r="H185" s="12">
        <v>3088</v>
      </c>
      <c r="I185" s="12">
        <v>3088</v>
      </c>
      <c r="J185" s="11">
        <f t="shared" si="7"/>
        <v>100</v>
      </c>
      <c r="K185" s="72"/>
      <c r="L185" s="42"/>
      <c r="M185" s="1"/>
    </row>
    <row r="186" spans="1:13" ht="12.75" customHeight="1">
      <c r="A186" s="52"/>
      <c r="B186" s="72"/>
      <c r="C186" s="11"/>
      <c r="D186" s="104"/>
      <c r="E186" s="72"/>
      <c r="F186" s="38" t="s">
        <v>131</v>
      </c>
      <c r="G186" s="39" t="s">
        <v>1</v>
      </c>
      <c r="H186" s="12">
        <v>295</v>
      </c>
      <c r="I186" s="12">
        <v>295</v>
      </c>
      <c r="J186" s="11">
        <f t="shared" si="7"/>
        <v>100</v>
      </c>
      <c r="K186" s="72"/>
      <c r="L186" s="42"/>
      <c r="M186" s="1"/>
    </row>
    <row r="187" spans="1:13" ht="14.25" customHeight="1">
      <c r="A187" s="52"/>
      <c r="B187" s="72"/>
      <c r="C187" s="11"/>
      <c r="D187" s="104"/>
      <c r="E187" s="72"/>
      <c r="F187" s="38" t="s">
        <v>132</v>
      </c>
      <c r="G187" s="39" t="s">
        <v>1</v>
      </c>
      <c r="H187" s="12">
        <v>8466</v>
      </c>
      <c r="I187" s="12">
        <v>8466</v>
      </c>
      <c r="J187" s="11">
        <f t="shared" si="7"/>
        <v>100</v>
      </c>
      <c r="K187" s="72"/>
      <c r="L187" s="42"/>
      <c r="M187" s="1"/>
    </row>
    <row r="188" spans="1:13" ht="18" customHeight="1">
      <c r="A188" s="52"/>
      <c r="B188" s="72"/>
      <c r="C188" s="11"/>
      <c r="D188" s="104"/>
      <c r="E188" s="72"/>
      <c r="F188" s="38" t="s">
        <v>133</v>
      </c>
      <c r="G188" s="39" t="s">
        <v>1</v>
      </c>
      <c r="H188" s="12">
        <v>13</v>
      </c>
      <c r="I188" s="12">
        <v>13</v>
      </c>
      <c r="J188" s="11">
        <f t="shared" si="7"/>
        <v>100</v>
      </c>
      <c r="K188" s="72"/>
      <c r="L188" s="42"/>
      <c r="M188" s="1"/>
    </row>
    <row r="189" spans="1:13" ht="18" customHeight="1">
      <c r="A189" s="52"/>
      <c r="B189" s="72"/>
      <c r="C189" s="11"/>
      <c r="D189" s="104"/>
      <c r="E189" s="72"/>
      <c r="F189" s="38" t="s">
        <v>134</v>
      </c>
      <c r="G189" s="39" t="s">
        <v>1</v>
      </c>
      <c r="H189" s="12">
        <v>15</v>
      </c>
      <c r="I189" s="12">
        <v>15</v>
      </c>
      <c r="J189" s="11">
        <f t="shared" si="7"/>
        <v>100</v>
      </c>
      <c r="K189" s="72"/>
      <c r="L189" s="42"/>
      <c r="M189" s="1"/>
    </row>
    <row r="190" spans="1:13" ht="27.75" customHeight="1">
      <c r="A190" s="71"/>
      <c r="B190" s="72"/>
      <c r="C190" s="11"/>
      <c r="D190" s="104"/>
      <c r="E190" s="72"/>
      <c r="F190" s="38" t="s">
        <v>135</v>
      </c>
      <c r="G190" s="39" t="s">
        <v>108</v>
      </c>
      <c r="H190" s="117" t="s">
        <v>185</v>
      </c>
      <c r="I190" s="117" t="s">
        <v>185</v>
      </c>
      <c r="J190" s="40">
        <v>100</v>
      </c>
      <c r="K190" s="72"/>
      <c r="L190" s="42"/>
      <c r="M190" s="1"/>
    </row>
    <row r="191" spans="1:13" ht="24.75" customHeight="1">
      <c r="A191" s="49" t="s">
        <v>137</v>
      </c>
      <c r="B191" s="16" t="s">
        <v>3</v>
      </c>
      <c r="C191" s="82">
        <f>C192+C193</f>
        <v>12234.560000000001</v>
      </c>
      <c r="D191" s="82">
        <f>D192+D193</f>
        <v>12193.027</v>
      </c>
      <c r="E191" s="30">
        <f>D191/C191*100</f>
        <v>99.6605272277875</v>
      </c>
      <c r="F191" s="16" t="s">
        <v>3</v>
      </c>
      <c r="G191" s="31"/>
      <c r="H191" s="11"/>
      <c r="I191" s="11"/>
      <c r="J191" s="16">
        <f>(J192+J193+J194+J195)/4</f>
        <v>100</v>
      </c>
      <c r="K191" s="13">
        <f>J191/E191</f>
        <v>1.0034062911531323</v>
      </c>
      <c r="L191" s="31" t="s">
        <v>5</v>
      </c>
      <c r="M191" s="1"/>
    </row>
    <row r="192" spans="1:13" ht="18" customHeight="1">
      <c r="A192" s="52"/>
      <c r="B192" s="35" t="s">
        <v>23</v>
      </c>
      <c r="C192" s="104">
        <v>5634.412</v>
      </c>
      <c r="D192" s="104">
        <v>5592.879</v>
      </c>
      <c r="E192" s="40">
        <f>D192/C192*100</f>
        <v>99.26286895597978</v>
      </c>
      <c r="F192" s="103" t="s">
        <v>116</v>
      </c>
      <c r="G192" s="35" t="s">
        <v>0</v>
      </c>
      <c r="H192" s="12">
        <v>382</v>
      </c>
      <c r="I192" s="12">
        <v>382</v>
      </c>
      <c r="J192" s="11">
        <f>I192/H192*100</f>
        <v>100</v>
      </c>
      <c r="K192" s="72"/>
      <c r="L192" s="42"/>
      <c r="M192" s="1"/>
    </row>
    <row r="193" spans="1:13" ht="42" customHeight="1">
      <c r="A193" s="52"/>
      <c r="B193" s="35" t="s">
        <v>12</v>
      </c>
      <c r="C193" s="104">
        <v>6600.148</v>
      </c>
      <c r="D193" s="104">
        <v>6600.148</v>
      </c>
      <c r="E193" s="40">
        <f>D193/C193*100</f>
        <v>100</v>
      </c>
      <c r="F193" s="103" t="s">
        <v>65</v>
      </c>
      <c r="G193" s="35" t="s">
        <v>0</v>
      </c>
      <c r="H193" s="12">
        <v>19</v>
      </c>
      <c r="I193" s="12">
        <v>19</v>
      </c>
      <c r="J193" s="11">
        <f>I193/H193*100</f>
        <v>100</v>
      </c>
      <c r="K193" s="72"/>
      <c r="L193" s="42"/>
      <c r="M193" s="1"/>
    </row>
    <row r="194" spans="1:13" ht="25.5" customHeight="1">
      <c r="A194" s="52"/>
      <c r="B194" s="35"/>
      <c r="C194" s="104"/>
      <c r="D194" s="104"/>
      <c r="E194" s="40"/>
      <c r="F194" s="103" t="s">
        <v>189</v>
      </c>
      <c r="G194" s="35" t="s">
        <v>1</v>
      </c>
      <c r="H194" s="12">
        <v>20</v>
      </c>
      <c r="I194" s="12">
        <v>20</v>
      </c>
      <c r="J194" s="11">
        <f>I194/H194*100</f>
        <v>100</v>
      </c>
      <c r="K194" s="72"/>
      <c r="L194" s="42"/>
      <c r="M194" s="1"/>
    </row>
    <row r="195" spans="1:14" ht="30.75" customHeight="1">
      <c r="A195" s="71"/>
      <c r="B195" s="72"/>
      <c r="C195" s="11"/>
      <c r="D195" s="104"/>
      <c r="E195" s="72"/>
      <c r="F195" s="38" t="s">
        <v>117</v>
      </c>
      <c r="G195" s="35" t="s">
        <v>108</v>
      </c>
      <c r="H195" s="117" t="s">
        <v>186</v>
      </c>
      <c r="I195" s="117" t="s">
        <v>186</v>
      </c>
      <c r="J195" s="11">
        <f>I195/H195*100</f>
        <v>100</v>
      </c>
      <c r="K195" s="72"/>
      <c r="L195" s="42"/>
      <c r="M195" s="1"/>
      <c r="N195" s="1" t="s">
        <v>190</v>
      </c>
    </row>
    <row r="196" spans="1:13" ht="19.5" customHeight="1">
      <c r="A196" s="49" t="s">
        <v>138</v>
      </c>
      <c r="B196" s="16" t="s">
        <v>3</v>
      </c>
      <c r="C196" s="82">
        <f>C197+C198</f>
        <v>358.411</v>
      </c>
      <c r="D196" s="82">
        <f>D197+D198</f>
        <v>358.411</v>
      </c>
      <c r="E196" s="30">
        <f>D196/C196*100</f>
        <v>100</v>
      </c>
      <c r="F196" s="16" t="s">
        <v>3</v>
      </c>
      <c r="G196" s="31"/>
      <c r="H196" s="11"/>
      <c r="I196" s="11"/>
      <c r="J196" s="16">
        <f>(J197+J198+J199+J200)/4</f>
        <v>100.4492884799115</v>
      </c>
      <c r="K196" s="13">
        <f>J196/E196</f>
        <v>1.004492884799115</v>
      </c>
      <c r="L196" s="31" t="s">
        <v>5</v>
      </c>
      <c r="M196" s="1"/>
    </row>
    <row r="197" spans="1:13" ht="36" customHeight="1">
      <c r="A197" s="52"/>
      <c r="B197" s="35" t="s">
        <v>23</v>
      </c>
      <c r="C197" s="104">
        <v>358.411</v>
      </c>
      <c r="D197" s="104">
        <v>358.411</v>
      </c>
      <c r="E197" s="40">
        <f>D197/C197*100</f>
        <v>100</v>
      </c>
      <c r="F197" s="38" t="s">
        <v>139</v>
      </c>
      <c r="G197" s="35" t="s">
        <v>1</v>
      </c>
      <c r="H197" s="113">
        <v>18</v>
      </c>
      <c r="I197" s="12">
        <v>18</v>
      </c>
      <c r="J197" s="11">
        <f>I197/H197*100</f>
        <v>100</v>
      </c>
      <c r="K197" s="72"/>
      <c r="L197" s="42"/>
      <c r="M197" s="1"/>
    </row>
    <row r="198" spans="1:13" ht="36.75" customHeight="1">
      <c r="A198" s="52"/>
      <c r="B198" s="35"/>
      <c r="C198" s="104"/>
      <c r="D198" s="104"/>
      <c r="E198" s="40"/>
      <c r="F198" s="38" t="s">
        <v>140</v>
      </c>
      <c r="G198" s="35" t="s">
        <v>6</v>
      </c>
      <c r="H198" s="113">
        <v>94.7</v>
      </c>
      <c r="I198" s="92">
        <v>95.5</v>
      </c>
      <c r="J198" s="11">
        <f>I198/H198*100</f>
        <v>100.84477296726504</v>
      </c>
      <c r="K198" s="72"/>
      <c r="L198" s="42"/>
      <c r="M198" s="1"/>
    </row>
    <row r="199" spans="1:13" ht="40.5" customHeight="1">
      <c r="A199" s="52"/>
      <c r="B199" s="72"/>
      <c r="C199" s="11"/>
      <c r="D199" s="104"/>
      <c r="E199" s="72"/>
      <c r="F199" s="38" t="s">
        <v>187</v>
      </c>
      <c r="G199" s="35" t="s">
        <v>1</v>
      </c>
      <c r="H199" s="113">
        <v>14</v>
      </c>
      <c r="I199" s="12">
        <v>14</v>
      </c>
      <c r="J199" s="11">
        <f>I199/H199*100</f>
        <v>100</v>
      </c>
      <c r="K199" s="72"/>
      <c r="L199" s="42"/>
      <c r="M199" s="1"/>
    </row>
    <row r="200" spans="1:13" ht="40.5" customHeight="1">
      <c r="A200" s="71"/>
      <c r="B200" s="72"/>
      <c r="C200" s="11"/>
      <c r="D200" s="104"/>
      <c r="E200" s="72"/>
      <c r="F200" s="38" t="s">
        <v>188</v>
      </c>
      <c r="G200" s="35" t="s">
        <v>6</v>
      </c>
      <c r="H200" s="113">
        <v>63</v>
      </c>
      <c r="I200" s="92">
        <v>63.6</v>
      </c>
      <c r="J200" s="11">
        <f>I200/H200*100</f>
        <v>100.95238095238095</v>
      </c>
      <c r="K200" s="72"/>
      <c r="L200" s="42"/>
      <c r="M200" s="1"/>
    </row>
    <row r="201" spans="1:12" ht="12" customHeight="1">
      <c r="A201" s="124" t="s">
        <v>71</v>
      </c>
      <c r="B201" s="16" t="s">
        <v>3</v>
      </c>
      <c r="C201" s="82">
        <f>C202+C203</f>
        <v>300</v>
      </c>
      <c r="D201" s="82">
        <f>D202+D203</f>
        <v>246.04</v>
      </c>
      <c r="E201" s="30">
        <f>D201/C201*100</f>
        <v>82.01333333333332</v>
      </c>
      <c r="F201" s="16" t="s">
        <v>3</v>
      </c>
      <c r="G201" s="31"/>
      <c r="H201" s="11"/>
      <c r="I201" s="11"/>
      <c r="J201" s="16">
        <f>(J202+J203+J204)/3</f>
        <v>100</v>
      </c>
      <c r="K201" s="13">
        <f>J201/E201</f>
        <v>1.2193139326938711</v>
      </c>
      <c r="L201" s="31" t="s">
        <v>5</v>
      </c>
    </row>
    <row r="202" spans="1:12" ht="36">
      <c r="A202" s="125"/>
      <c r="B202" s="35" t="s">
        <v>23</v>
      </c>
      <c r="C202" s="11">
        <v>300</v>
      </c>
      <c r="D202" s="104">
        <v>246.04</v>
      </c>
      <c r="E202" s="40">
        <f>D202/C202*100</f>
        <v>82.01333333333332</v>
      </c>
      <c r="F202" s="110" t="s">
        <v>72</v>
      </c>
      <c r="G202" s="126" t="s">
        <v>1</v>
      </c>
      <c r="H202" s="126">
        <v>3</v>
      </c>
      <c r="I202" s="126">
        <v>3</v>
      </c>
      <c r="J202" s="126">
        <f>I202/H202*100</f>
        <v>100</v>
      </c>
      <c r="K202" s="72"/>
      <c r="L202" s="42"/>
    </row>
    <row r="203" spans="1:12" ht="24.75" customHeight="1">
      <c r="A203" s="125"/>
      <c r="B203" s="35"/>
      <c r="C203" s="104"/>
      <c r="D203" s="104"/>
      <c r="E203" s="40"/>
      <c r="F203" s="110" t="s">
        <v>73</v>
      </c>
      <c r="G203" s="126" t="s">
        <v>1</v>
      </c>
      <c r="H203" s="126">
        <v>1</v>
      </c>
      <c r="I203" s="126">
        <v>1</v>
      </c>
      <c r="J203" s="126">
        <f>I203/H203*100</f>
        <v>100</v>
      </c>
      <c r="K203" s="72"/>
      <c r="L203" s="42"/>
    </row>
    <row r="204" spans="1:12" ht="36">
      <c r="A204" s="127"/>
      <c r="B204" s="72"/>
      <c r="C204" s="72"/>
      <c r="D204" s="72"/>
      <c r="E204" s="72"/>
      <c r="F204" s="110" t="s">
        <v>74</v>
      </c>
      <c r="G204" s="126" t="s">
        <v>1</v>
      </c>
      <c r="H204" s="126">
        <v>2</v>
      </c>
      <c r="I204" s="126">
        <v>2</v>
      </c>
      <c r="J204" s="126">
        <f>I204/H204*100</f>
        <v>100</v>
      </c>
      <c r="K204" s="72"/>
      <c r="L204" s="42"/>
    </row>
    <row r="205" spans="1:12" ht="27.75" customHeight="1">
      <c r="A205" s="128" t="s">
        <v>142</v>
      </c>
      <c r="B205" s="16" t="s">
        <v>3</v>
      </c>
      <c r="C205" s="82">
        <f>C206+C207</f>
        <v>15246.4</v>
      </c>
      <c r="D205" s="82">
        <f>D206+D207</f>
        <v>15245.3</v>
      </c>
      <c r="E205" s="30">
        <f>D205/C205*100</f>
        <v>99.99278518207578</v>
      </c>
      <c r="F205" s="16" t="s">
        <v>3</v>
      </c>
      <c r="G205" s="31"/>
      <c r="H205" s="11"/>
      <c r="I205" s="11"/>
      <c r="J205" s="16">
        <f>(J207+J208+J206)/3</f>
        <v>99.98588168855004</v>
      </c>
      <c r="K205" s="13">
        <f>J205/E205</f>
        <v>0.9999309600836384</v>
      </c>
      <c r="L205" s="31" t="s">
        <v>33</v>
      </c>
    </row>
    <row r="206" spans="1:12" ht="24.75" customHeight="1">
      <c r="A206" s="129"/>
      <c r="B206" s="35" t="s">
        <v>23</v>
      </c>
      <c r="C206" s="11">
        <v>9993.4</v>
      </c>
      <c r="D206" s="104">
        <v>9992.3</v>
      </c>
      <c r="E206" s="40">
        <f>D206/C206*100</f>
        <v>99.98899273520523</v>
      </c>
      <c r="F206" s="103" t="s">
        <v>143</v>
      </c>
      <c r="G206" s="35" t="s">
        <v>6</v>
      </c>
      <c r="H206" s="92">
        <v>23.61</v>
      </c>
      <c r="I206" s="92">
        <v>23.6</v>
      </c>
      <c r="J206" s="11">
        <f>I206/H206*100</f>
        <v>99.95764506565015</v>
      </c>
      <c r="K206" s="72"/>
      <c r="L206" s="42"/>
    </row>
    <row r="207" spans="1:12" ht="27.75" customHeight="1">
      <c r="A207" s="129"/>
      <c r="B207" s="35" t="s">
        <v>12</v>
      </c>
      <c r="C207" s="11">
        <v>5253</v>
      </c>
      <c r="D207" s="11">
        <v>5253</v>
      </c>
      <c r="E207" s="40">
        <f>D207/C207*100</f>
        <v>100</v>
      </c>
      <c r="F207" s="103" t="s">
        <v>146</v>
      </c>
      <c r="G207" s="35" t="s">
        <v>6</v>
      </c>
      <c r="H207" s="92">
        <v>94.63</v>
      </c>
      <c r="I207" s="92">
        <v>94.63</v>
      </c>
      <c r="J207" s="11">
        <f>I207/H207*100</f>
        <v>100</v>
      </c>
      <c r="K207" s="72"/>
      <c r="L207" s="42"/>
    </row>
    <row r="208" spans="1:12" ht="36">
      <c r="A208" s="130"/>
      <c r="B208" s="72"/>
      <c r="C208" s="11"/>
      <c r="D208" s="104"/>
      <c r="E208" s="72"/>
      <c r="F208" s="38" t="s">
        <v>144</v>
      </c>
      <c r="G208" s="35" t="s">
        <v>145</v>
      </c>
      <c r="H208" s="92">
        <v>147.05</v>
      </c>
      <c r="I208" s="92">
        <v>147.05</v>
      </c>
      <c r="J208" s="11">
        <f>I208/H208*100</f>
        <v>100</v>
      </c>
      <c r="K208" s="72"/>
      <c r="L208" s="42"/>
    </row>
    <row r="209" spans="1:12" ht="12" customHeight="1">
      <c r="A209" s="128" t="s">
        <v>150</v>
      </c>
      <c r="B209" s="16" t="s">
        <v>3</v>
      </c>
      <c r="C209" s="82">
        <f>C210+C211</f>
        <v>343.004</v>
      </c>
      <c r="D209" s="82">
        <f>D210+D211</f>
        <v>340.01099999999997</v>
      </c>
      <c r="E209" s="30">
        <f>D209/C209*100</f>
        <v>99.12741542372682</v>
      </c>
      <c r="F209" s="16" t="s">
        <v>3</v>
      </c>
      <c r="G209" s="31"/>
      <c r="H209" s="11"/>
      <c r="I209" s="11"/>
      <c r="J209" s="16">
        <f>(J210+J211+J212+J213+J214+J215)/6</f>
        <v>100</v>
      </c>
      <c r="K209" s="13">
        <f>J209/E209</f>
        <v>1.0088026563846466</v>
      </c>
      <c r="L209" s="31" t="s">
        <v>33</v>
      </c>
    </row>
    <row r="210" spans="1:12" ht="27.75" customHeight="1">
      <c r="A210" s="129"/>
      <c r="B210" s="35" t="s">
        <v>23</v>
      </c>
      <c r="C210" s="11">
        <v>246.67</v>
      </c>
      <c r="D210" s="104">
        <v>243.677</v>
      </c>
      <c r="E210" s="40">
        <f>D210/C210*100</f>
        <v>98.78663801840516</v>
      </c>
      <c r="F210" s="103" t="s">
        <v>151</v>
      </c>
      <c r="G210" s="35" t="s">
        <v>1</v>
      </c>
      <c r="H210" s="92">
        <v>2</v>
      </c>
      <c r="I210" s="92">
        <v>2</v>
      </c>
      <c r="J210" s="11">
        <f aca="true" t="shared" si="8" ref="J210:J215">I210/H210*100</f>
        <v>100</v>
      </c>
      <c r="K210" s="72"/>
      <c r="L210" s="42"/>
    </row>
    <row r="211" spans="1:12" ht="36">
      <c r="A211" s="129"/>
      <c r="B211" s="35" t="s">
        <v>12</v>
      </c>
      <c r="C211" s="11">
        <v>96.334</v>
      </c>
      <c r="D211" s="11">
        <v>96.334</v>
      </c>
      <c r="E211" s="40">
        <f>D211/C211*100</f>
        <v>100</v>
      </c>
      <c r="F211" s="103" t="s">
        <v>152</v>
      </c>
      <c r="G211" s="35" t="s">
        <v>1</v>
      </c>
      <c r="H211" s="92">
        <v>9</v>
      </c>
      <c r="I211" s="92">
        <v>9</v>
      </c>
      <c r="J211" s="11">
        <f t="shared" si="8"/>
        <v>100</v>
      </c>
      <c r="K211" s="72"/>
      <c r="L211" s="42"/>
    </row>
    <row r="212" spans="1:12" ht="36">
      <c r="A212" s="129"/>
      <c r="B212" s="35"/>
      <c r="C212" s="11"/>
      <c r="D212" s="11"/>
      <c r="E212" s="40"/>
      <c r="F212" s="38" t="s">
        <v>153</v>
      </c>
      <c r="G212" s="35" t="s">
        <v>1</v>
      </c>
      <c r="H212" s="92">
        <v>5</v>
      </c>
      <c r="I212" s="92">
        <v>5</v>
      </c>
      <c r="J212" s="11">
        <f t="shared" si="8"/>
        <v>100</v>
      </c>
      <c r="K212" s="72"/>
      <c r="L212" s="42"/>
    </row>
    <row r="213" spans="1:12" ht="36">
      <c r="A213" s="129"/>
      <c r="B213" s="35"/>
      <c r="C213" s="11"/>
      <c r="D213" s="11"/>
      <c r="E213" s="40"/>
      <c r="F213" s="38" t="s">
        <v>154</v>
      </c>
      <c r="G213" s="35"/>
      <c r="H213" s="92">
        <v>1</v>
      </c>
      <c r="I213" s="92">
        <v>1</v>
      </c>
      <c r="J213" s="11">
        <f t="shared" si="8"/>
        <v>100</v>
      </c>
      <c r="K213" s="72"/>
      <c r="L213" s="42"/>
    </row>
    <row r="214" spans="1:12" ht="24">
      <c r="A214" s="129"/>
      <c r="B214" s="35"/>
      <c r="C214" s="11"/>
      <c r="D214" s="11"/>
      <c r="E214" s="40"/>
      <c r="F214" s="38" t="s">
        <v>155</v>
      </c>
      <c r="G214" s="35" t="s">
        <v>0</v>
      </c>
      <c r="H214" s="92">
        <v>35</v>
      </c>
      <c r="I214" s="92">
        <v>35</v>
      </c>
      <c r="J214" s="11">
        <f t="shared" si="8"/>
        <v>100</v>
      </c>
      <c r="K214" s="72"/>
      <c r="L214" s="42"/>
    </row>
    <row r="215" spans="1:12" ht="30" customHeight="1">
      <c r="A215" s="130"/>
      <c r="B215" s="72"/>
      <c r="C215" s="11"/>
      <c r="D215" s="104"/>
      <c r="E215" s="72"/>
      <c r="F215" s="38" t="s">
        <v>156</v>
      </c>
      <c r="G215" s="35" t="s">
        <v>6</v>
      </c>
      <c r="H215" s="92">
        <v>3</v>
      </c>
      <c r="I215" s="92">
        <v>3</v>
      </c>
      <c r="J215" s="11">
        <f t="shared" si="8"/>
        <v>100</v>
      </c>
      <c r="K215" s="72"/>
      <c r="L215" s="42"/>
    </row>
  </sheetData>
  <sheetProtection/>
  <mergeCells count="52">
    <mergeCell ref="A205:A208"/>
    <mergeCell ref="A7:A11"/>
    <mergeCell ref="A6:L6"/>
    <mergeCell ref="A56:A57"/>
    <mergeCell ref="A23:A30"/>
    <mergeCell ref="A165:A176"/>
    <mergeCell ref="A96:L96"/>
    <mergeCell ref="A108:A111"/>
    <mergeCell ref="I4:I5"/>
    <mergeCell ref="E4:E5"/>
    <mergeCell ref="J4:J5"/>
    <mergeCell ref="F4:F5"/>
    <mergeCell ref="G4:G5"/>
    <mergeCell ref="A67:A76"/>
    <mergeCell ref="H4:H5"/>
    <mergeCell ref="L4:L5"/>
    <mergeCell ref="A112:A115"/>
    <mergeCell ref="A89:L89"/>
    <mergeCell ref="A125:A131"/>
    <mergeCell ref="A12:A13"/>
    <mergeCell ref="A55:L55"/>
    <mergeCell ref="J60:J61"/>
    <mergeCell ref="A97:A107"/>
    <mergeCell ref="A77:A81"/>
    <mergeCell ref="A90:A95"/>
    <mergeCell ref="A117:A120"/>
    <mergeCell ref="A1:L1"/>
    <mergeCell ref="A2:L2"/>
    <mergeCell ref="A3:K3"/>
    <mergeCell ref="A4:A5"/>
    <mergeCell ref="B4:B5"/>
    <mergeCell ref="A62:A66"/>
    <mergeCell ref="A58:A61"/>
    <mergeCell ref="K4:K5"/>
    <mergeCell ref="A31:A54"/>
    <mergeCell ref="A82:A85"/>
    <mergeCell ref="L121:L123"/>
    <mergeCell ref="A136:A138"/>
    <mergeCell ref="A116:L116"/>
    <mergeCell ref="A209:A215"/>
    <mergeCell ref="A201:A204"/>
    <mergeCell ref="A86:A88"/>
    <mergeCell ref="A121:A124"/>
    <mergeCell ref="A132:A135"/>
    <mergeCell ref="A196:A200"/>
    <mergeCell ref="A139:A152"/>
    <mergeCell ref="A154:A160"/>
    <mergeCell ref="A191:A195"/>
    <mergeCell ref="A182:A190"/>
    <mergeCell ref="A153:L153"/>
    <mergeCell ref="A177:A181"/>
    <mergeCell ref="A162:A164"/>
  </mergeCells>
  <printOptions/>
  <pageMargins left="0.15748031496062992" right="0.15748031496062992" top="0.6299212598425197" bottom="0.2362204724409449" header="0" footer="0"/>
  <pageSetup fitToHeight="0" fitToWidth="1" horizontalDpi="600" verticalDpi="600" orientation="landscape" paperSize="9" scale="85" r:id="rId1"/>
  <headerFooter>
    <oddFooter>&amp;CСтраница &amp;P</oddFooter>
  </headerFooter>
  <rowBreaks count="6" manualBreakCount="6">
    <brk id="11" max="255" man="1"/>
    <brk id="19" max="11" man="1"/>
    <brk id="22" max="11" man="1"/>
    <brk id="66" max="255" man="1"/>
    <brk id="95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city of Magnitogorsk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knyazeva_na</dc:creator>
  <cp:keywords/>
  <dc:description/>
  <cp:lastModifiedBy>Наталья Николаевна Бочкарёва</cp:lastModifiedBy>
  <cp:lastPrinted>2014-04-15T07:56:32Z</cp:lastPrinted>
  <dcterms:created xsi:type="dcterms:W3CDTF">2013-03-27T08:10:18Z</dcterms:created>
  <dcterms:modified xsi:type="dcterms:W3CDTF">2015-04-15T09:28:31Z</dcterms:modified>
  <cp:category/>
  <cp:version/>
  <cp:contentType/>
  <cp:contentStatus/>
</cp:coreProperties>
</file>