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753" activeTab="0"/>
  </bookViews>
  <sheets>
    <sheet name="Функциональная" sheetId="1" r:id="rId1"/>
    <sheet name="Ведомстенная" sheetId="2" r:id="rId2"/>
    <sheet name="Дефицит" sheetId="3" r:id="rId3"/>
  </sheets>
  <externalReferences>
    <externalReference r:id="rId6"/>
  </externalReferences>
  <definedNames>
    <definedName name="APPT" localSheetId="0">'Функциональная'!#REF!</definedName>
    <definedName name="FIO" localSheetId="0">'Функциональная'!#REF!</definedName>
    <definedName name="SIGN" localSheetId="0">'Функциональная'!$A$28:$E$29</definedName>
    <definedName name="_xlnm.Print_Area" localSheetId="1">'Ведомстенная'!$A$1:$F$633</definedName>
    <definedName name="_xlnm.Print_Area" localSheetId="2">'Дефицит'!$A$1:$C$33</definedName>
    <definedName name="_xlnm.Print_Area" localSheetId="0">'Функциональная'!$A$1:$E$543</definedName>
  </definedNames>
  <calcPr fullCalcOnLoad="1"/>
</workbook>
</file>

<file path=xl/sharedStrings.xml><?xml version="1.0" encoding="utf-8"?>
<sst xmlns="http://schemas.openxmlformats.org/spreadsheetml/2006/main" count="5097" uniqueCount="602">
  <si>
    <t>Закупка автотранспортных средств и коммунальной техники за счет средств федерального бюджета</t>
  </si>
  <si>
    <t>3400702</t>
  </si>
  <si>
    <t>0980100</t>
  </si>
  <si>
    <t>0980101</t>
  </si>
  <si>
    <t>0980104</t>
  </si>
  <si>
    <t>Обеспечение мероприятий по капитальному ремонту многоквартирных домов и переселению граждан из аварийного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</si>
  <si>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фондажилищного фонда с учетом необходимости развития малоэтажного строительства</t>
  </si>
  <si>
    <t>Муниципальная целевая программа  "Ремонт дорожно-транспортной инфраструктуры местного значения в Усть-Катавском городском округе"</t>
  </si>
  <si>
    <t>7950022</t>
  </si>
  <si>
    <t>Мероприятия в области жилищно-коммунального хозяйства</t>
  </si>
  <si>
    <t>3800000</t>
  </si>
  <si>
    <t>Мероприятия в области коммунального хозяйства</t>
  </si>
  <si>
    <t>3802000</t>
  </si>
  <si>
    <t>Расходы за счет субсидий местным бюджетам на приобретение оборудования для медицинских пунктов образовательных учреждений</t>
  </si>
  <si>
    <t>5221705</t>
  </si>
  <si>
    <t>5221707</t>
  </si>
  <si>
    <t>5221706</t>
  </si>
  <si>
    <t>4320300</t>
  </si>
  <si>
    <t>Оздоровление детей, за исключением детей, находящихся в трудной жизненной ситуации</t>
  </si>
  <si>
    <t>4320375</t>
  </si>
  <si>
    <t>4329976</t>
  </si>
  <si>
    <t>Областная целевая программа реализации нац.проекта "Доступное и комфортное жилье - гражданам России" в Челябинской области</t>
  </si>
  <si>
    <t>5221900</t>
  </si>
  <si>
    <t>Предоставление работникам бюджетной сферы  социальных выплат на приобретение или строительство  жилья</t>
  </si>
  <si>
    <t>5221902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</si>
  <si>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областного бюджета</t>
  </si>
  <si>
    <t>бюджета Усть-Катавского городского округа на 2011 год</t>
  </si>
  <si>
    <t>418</t>
  </si>
  <si>
    <t/>
  </si>
  <si>
    <t>КФСР</t>
  </si>
  <si>
    <t>Наименование КФСР</t>
  </si>
  <si>
    <t>КЦСР</t>
  </si>
  <si>
    <t>КВР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</si>
  <si>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</si>
  <si>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</si>
  <si>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</si>
  <si>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</si>
  <si>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</si>
  <si>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</si>
  <si>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</si>
  <si>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</si>
  <si>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</si>
  <si>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</si>
  <si>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</si>
  <si>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Обеспечение мероприятий по капитальному ремонту многоквартирных домов и переселению граждан из аварийного фонда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</si>
  <si>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</si>
  <si>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</si>
  <si>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</si>
  <si>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0020401</t>
  </si>
  <si>
    <t>Обеспечение деятельности органов местного самоуправления за счет средств местного бюджета</t>
  </si>
  <si>
    <t>0021100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</si>
  <si>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</si>
  <si>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</si>
  <si>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</si>
  <si>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0020458</t>
  </si>
  <si>
    <t>Организация работы комиссий по делам несовершеннолетних и защите их прав</t>
  </si>
  <si>
    <t>0020486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</si>
  <si>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</si>
  <si>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0020497</t>
  </si>
  <si>
    <t>Создание административных комиссий и определение перечня должностных лиц , уполномоченных составлять протоколы об административных нарушениях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</si>
  <si>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</si>
  <si>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</si>
  <si>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0020460</t>
  </si>
  <si>
    <t>Организация работы финансовых органов муниципальных образований за счет субсидии из областного бюджета</t>
  </si>
  <si>
    <t>0020470</t>
  </si>
  <si>
    <t>Организация работы Контрольно-счетной комиссии</t>
  </si>
  <si>
    <t>0022500</t>
  </si>
  <si>
    <t>Руководитель контрольно-счетной палаты муниципального образования и его заместители</t>
  </si>
  <si>
    <t>Резервные фонды</t>
  </si>
  <si>
    <t>0700000</t>
  </si>
  <si>
    <t>0700500</t>
  </si>
  <si>
    <t>Резервные фонды местных администраций</t>
  </si>
  <si>
    <t>013</t>
  </si>
  <si>
    <t>Прочие расходы</t>
  </si>
  <si>
    <t>Другие общегосударственные вопросы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</si>
  <si>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</si>
  <si>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</si>
  <si>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</si>
  <si>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</si>
  <si>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</si>
  <si>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</si>
  <si>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</si>
  <si>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</si>
  <si>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0920302</t>
  </si>
  <si>
    <t>Расходы на проведение официальных мероприятий</t>
  </si>
  <si>
    <t>0920310</t>
  </si>
  <si>
    <t>Единовременная денежная премия лицам, награжденным Почетной грамотой  и Благодарственным письмом Главы городского округа</t>
  </si>
  <si>
    <t>0920320</t>
  </si>
  <si>
    <t>Единовременная денежная премия лицам, награжденным Почетной грамотой Собрания депутатов</t>
  </si>
  <si>
    <t>0920330</t>
  </si>
  <si>
    <t>Единовременная денежная премия лицам, удостоенным звания ПОЧЕТНЫЙ ГРАЖДАНИН Усть-Катавского городского округа</t>
  </si>
  <si>
    <t>7950000</t>
  </si>
  <si>
    <t>Целевые программы муниципальных образований</t>
  </si>
  <si>
    <t>7950009</t>
  </si>
  <si>
    <t>Муниципальная целевая программа "Формирование и регистрация муниципального имущества Усть-Катавского городского округа на 2010-2012 годы"</t>
  </si>
  <si>
    <t>0200</t>
  </si>
  <si>
    <t>НАЦИОНАЛЬНАЯ ОБОРОНА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</si>
  <si>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</si>
  <si>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</si>
  <si>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</si>
  <si>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</si>
  <si>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</si>
  <si>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</si>
  <si>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</si>
  <si>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</si>
  <si>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</si>
  <si>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</si>
  <si>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</si>
  <si>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</si>
  <si>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</si>
  <si>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</si>
  <si>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</si>
  <si>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</si>
  <si>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</si>
  <si>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</si>
  <si>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2027200</t>
  </si>
  <si>
    <t>Вещевое обеспечение</t>
  </si>
  <si>
    <t>2027203</t>
  </si>
  <si>
    <t>Компенсация стоимости вещевого имущества</t>
  </si>
  <si>
    <t>005</t>
  </si>
  <si>
    <t>Социальные выплаты</t>
  </si>
  <si>
    <t>7950002</t>
  </si>
  <si>
    <t>Муниципальная целевая программа Усть-Катавского городского округа "Повышение безопасности дорожного движения на 2008-2010 годы"</t>
  </si>
  <si>
    <t>7950040</t>
  </si>
  <si>
    <t>МЦП "Профилактика правонарушений в Усть-Катавском городском округе на 2010-2012 годы"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</si>
  <si>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</si>
  <si>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</si>
  <si>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7950011</t>
  </si>
  <si>
    <t>0400</t>
  </si>
  <si>
    <t>НАЦИОНАЛЬНАЯ ЭКОНОМИКА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</si>
  <si>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</si>
  <si>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</si>
  <si>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</si>
  <si>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</si>
  <si>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</si>
  <si>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</si>
  <si>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054</t>
  </si>
  <si>
    <t>7952000</t>
  </si>
  <si>
    <t>0500</t>
  </si>
  <si>
    <t>ЖИЛИЩНО-КОММУНАЛЬНОЕ ХОЗЯЙСТВО</t>
  </si>
  <si>
    <t>0501</t>
  </si>
  <si>
    <t>Жилищное хозяйство</t>
  </si>
  <si>
    <t>0980000</t>
  </si>
  <si>
    <t>Обеспечение мероприятий по капитальбному ремонту многоквартирных домов и переселению граждан из аварийного фонда</t>
  </si>
  <si>
    <t>0980200</t>
  </si>
  <si>
    <t>Обеспечение мероприятий по капитальному ремонту многоквартирных домов и переселению граждан из аварийного фонда за счет средств бюджетов</t>
  </si>
  <si>
    <t>006</t>
  </si>
  <si>
    <t>Субсидии юридическим лицам</t>
  </si>
  <si>
    <t>003</t>
  </si>
  <si>
    <t>Бюджетные инвестиции</t>
  </si>
  <si>
    <t>7953000</t>
  </si>
  <si>
    <t>Муниципальная адресная программа "Поэтапный переход на отпуск коммунальных ресурсов потребителям в соответствии с показателями коллективных (общедомовых) приборов учета Усть-Катавского городского округа на 2010-2011 годы"</t>
  </si>
  <si>
    <t>0502</t>
  </si>
  <si>
    <t>Коммунальное хозяйство</t>
  </si>
  <si>
    <t>7950007</t>
  </si>
  <si>
    <t>Муниципальная целевая программа "Чистая вода" на территории Усть-Катавского городского округа на 2009-2020гг.</t>
  </si>
  <si>
    <t>0503</t>
  </si>
  <si>
    <t>Благоустройство</t>
  </si>
  <si>
    <t>6000000</t>
  </si>
  <si>
    <t>6000100</t>
  </si>
  <si>
    <t>Уличное освещение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</si>
  <si>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</si>
  <si>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</si>
  <si>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</si>
  <si>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по внедрению и содержанию тех.средств, организации и регулированию дорожного движения в муниципальных образованиях за счет субсидии из областного бюджета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</si>
  <si>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</si>
  <si>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</si>
  <si>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</si>
  <si>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</si>
  <si>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</si>
  <si>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</si>
  <si>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</si>
  <si>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</si>
  <si>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</si>
  <si>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</si>
  <si>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</si>
  <si>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</si>
  <si>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0020478</t>
  </si>
  <si>
    <t>Расходы за счет  субвенции из областного бюджета на реализацию переданных государственных полномочий в области охраны окружающей среды</t>
  </si>
  <si>
    <t>7950004</t>
  </si>
  <si>
    <t>МЦП "Оздоровление экологической обстановки в Усть-Катавском городском округе на 2009-2011 годы"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</si>
  <si>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</si>
  <si>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</si>
  <si>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</si>
  <si>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</si>
  <si>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</si>
  <si>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</si>
  <si>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4209900</t>
  </si>
  <si>
    <t>Обеспечение деятельности подведомственных учреждений</t>
  </si>
  <si>
    <t>4209911</t>
  </si>
  <si>
    <t>Содержание и обеспечение деятельности  дошкольных образовательных учреждений за счет средств местного бюджета</t>
  </si>
  <si>
    <t>001</t>
  </si>
  <si>
    <t>Выполнение функций бюджетными учреждениями</t>
  </si>
  <si>
    <t>4209962</t>
  </si>
  <si>
    <t>Расходы за счет субсидии из областного бюджета на обеспечение продуктами питания учреждений социальной сферы муниципальных образований</t>
  </si>
  <si>
    <t>4209967</t>
  </si>
  <si>
    <t>Расходы за счет субвенции из областного бюджета на организацию воспитания и обучения детей-инвалидов на дому и в дошкольных учреждениях</t>
  </si>
  <si>
    <t>7950050</t>
  </si>
  <si>
    <t>0702</t>
  </si>
  <si>
    <t>Общее образование</t>
  </si>
  <si>
    <t>4210000</t>
  </si>
  <si>
    <t>Школы - детские сады, школы начальные, неполные средние и средние</t>
  </si>
  <si>
    <t>4219900</t>
  </si>
  <si>
    <t>4219911</t>
  </si>
  <si>
    <t>950</t>
  </si>
  <si>
    <t>Расходы на обеспечение группы кратковременного содержания</t>
  </si>
  <si>
    <t>4219959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</si>
  <si>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</si>
  <si>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</si>
  <si>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4219970</t>
  </si>
  <si>
    <t>Расходы за счетсубсидии из областного бюджета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</si>
  <si>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4219988</t>
  </si>
  <si>
    <t>Обеспечение деятельности школ-детских садов, школ начальных, неполных средсних и средних за счет субвенции местным бюджетам на обеспечение государственных гарантий прав граждан в сфере образования</t>
  </si>
  <si>
    <t>4230000</t>
  </si>
  <si>
    <t>Учреждения по внешкольной работе с детьми</t>
  </si>
  <si>
    <t>4239900</t>
  </si>
  <si>
    <t>4239911</t>
  </si>
  <si>
    <t>Содержание и обеспечение деятельности учреждений по внешкольной работе с детьми за счет средств местного бюджета</t>
  </si>
  <si>
    <t>4239970</t>
  </si>
  <si>
    <t>4240000</t>
  </si>
  <si>
    <t>Детские дома</t>
  </si>
  <si>
    <t>4249900</t>
  </si>
  <si>
    <t>4249970</t>
  </si>
  <si>
    <t>Расходы на выплату  библиот.работникам муниц.учрежд.лечебного пособия и ежемес.надб.к зараб.плате за выслугу лет за счет субсидии из обл.бюджета</t>
  </si>
  <si>
    <t>4249975</t>
  </si>
  <si>
    <t>Муниципальное казённое учреждение "Управление по культуре и молодёжной политике Усть-Катавского городского округа"</t>
  </si>
  <si>
    <t>Приложение 1</t>
  </si>
  <si>
    <t>к решению Собрания депутатов  Усть-Катавского</t>
  </si>
  <si>
    <t xml:space="preserve"> городского округа "О внесении изменений </t>
  </si>
  <si>
    <t xml:space="preserve"> в решение Собрания депутатов «О бюджете </t>
  </si>
  <si>
    <t xml:space="preserve">Усть-Катавского  городского округа на 2011 год" </t>
  </si>
  <si>
    <t>Приложение 2</t>
  </si>
  <si>
    <t>Расходы за счет субвенции из областного бюджета на содержание и обеспечение деятельности  детских домов</t>
  </si>
  <si>
    <t>4330000</t>
  </si>
  <si>
    <t>Специальные (коррекционные) учреждения</t>
  </si>
  <si>
    <t>4339900</t>
  </si>
  <si>
    <t>4339970</t>
  </si>
  <si>
    <t>4339982</t>
  </si>
  <si>
    <t>Расходы за счет субвенции из областного бюджета на организацию предоставления дошкольного и общего образования по осн.образ.программам в муниц.спец.(коррекционных) образ. учрежд. для обучающихся, воспитанников с отклонениями в развитии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</si>
  <si>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</si>
  <si>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</si>
  <si>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</si>
  <si>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</si>
  <si>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5200943</t>
  </si>
  <si>
    <t>Ежемесячное денежное вознаграждение за классное руководство за счет средств областного бюджета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</si>
  <si>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</si>
  <si>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</si>
  <si>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</si>
  <si>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4529911</t>
  </si>
  <si>
    <t>Содержание  и обеспечение деятельности учебно-методических кабинетов, централизованных бухгалтерий, групп хозяйственного обслуживания, межшкольных учебно-производственных комбинатов за счет средств местного бюджета</t>
  </si>
  <si>
    <t>0707</t>
  </si>
  <si>
    <t>Молодежная политика и оздоровление детей</t>
  </si>
  <si>
    <t>7950008</t>
  </si>
  <si>
    <t>447</t>
  </si>
  <si>
    <t>Проведение оздоровительных и других мероприятий для детей и молодежи</t>
  </si>
  <si>
    <t>0709</t>
  </si>
  <si>
    <t>Другие вопросы в области образования</t>
  </si>
  <si>
    <t>4360000</t>
  </si>
  <si>
    <t>Мероприятия в области образования</t>
  </si>
  <si>
    <t>4360900</t>
  </si>
  <si>
    <t>Проведение мероприятий для детей и молодежи</t>
  </si>
  <si>
    <t>4529908</t>
  </si>
  <si>
    <t>Расходы на решение вопросов местного значения в сфере образования за счет субсидии из областного  бюджета</t>
  </si>
  <si>
    <t>917</t>
  </si>
  <si>
    <t>Расходы на решение вопросв местного значения в сфере образования</t>
  </si>
  <si>
    <t>7950010</t>
  </si>
  <si>
    <t>7950020</t>
  </si>
  <si>
    <t>7950060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</si>
  <si>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</si>
  <si>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</si>
  <si>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</si>
  <si>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</si>
  <si>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</si>
  <si>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</si>
  <si>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</si>
  <si>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4409901</t>
  </si>
  <si>
    <t>Содержание и обеспечение деятельности централизованной клубной системы за счет средств местного бюджета</t>
  </si>
  <si>
    <t>4410000</t>
  </si>
  <si>
    <t>Музеи и постоянные выставки</t>
  </si>
  <si>
    <t>4419900</t>
  </si>
  <si>
    <t>4419901</t>
  </si>
  <si>
    <t>Содержание и обеспечение деятельности музея за счет средст местного бюджета</t>
  </si>
  <si>
    <t>4420000</t>
  </si>
  <si>
    <t>Библиотеки</t>
  </si>
  <si>
    <t>4429900</t>
  </si>
  <si>
    <t>4429901</t>
  </si>
  <si>
    <t>Содержание и обеспечение деятельности централизованной библиотечной системы за счет средст местного бюджета</t>
  </si>
  <si>
    <t>4429970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</si>
  <si>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</si>
  <si>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7950005</t>
  </si>
  <si>
    <t>Ведомственная целевая программа "Поддержка и развитие культуры в Усть-Катавском городском округе"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</si>
  <si>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</si>
  <si>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</si>
  <si>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</si>
  <si>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4820000</t>
  </si>
  <si>
    <t>Центры спортивной подготовки (сборные команды)</t>
  </si>
  <si>
    <t>4829900</t>
  </si>
  <si>
    <t>4829901</t>
  </si>
  <si>
    <t>Содержание и обеспечение деятельности спортивно-оздоровительного комплекса за счет средств местного бюджета</t>
  </si>
  <si>
    <t>Другие вопросы в области здравоохранения, физической культуры и спорта</t>
  </si>
  <si>
    <t>7950003</t>
  </si>
  <si>
    <t>Муниципальная  целевая  программа  "Вакцинопрофилактика"</t>
  </si>
  <si>
    <t>079</t>
  </si>
  <si>
    <t>Мероприятия в области здравоохранения, спорта и физической культуры, туризма</t>
  </si>
  <si>
    <t>7950006</t>
  </si>
  <si>
    <t>7950030</t>
  </si>
  <si>
    <t>7950080</t>
  </si>
  <si>
    <t>1000</t>
  </si>
  <si>
    <t>СОЦИАЛЬНАЯ ПОЛИТИКА</t>
  </si>
  <si>
    <t>1002</t>
  </si>
  <si>
    <t>Социальное обслуживание населения</t>
  </si>
  <si>
    <t>5080000</t>
  </si>
  <si>
    <t>Учреждения социального обслуживания населения</t>
  </si>
  <si>
    <t>5089980</t>
  </si>
  <si>
    <t>Расходы за  счет субвенции из областного бюджета на содержание учреждений социального обслуживания населения</t>
  </si>
  <si>
    <t>1003</t>
  </si>
  <si>
    <t>Социальное обеспечение населения</t>
  </si>
  <si>
    <t>5050000</t>
  </si>
  <si>
    <t>Социальная помощь</t>
  </si>
  <si>
    <t>5052200</t>
  </si>
  <si>
    <t>Федеральный закон от 12 января 1996 года № 8-ФЗ "О погребении и похоронном деле"</t>
  </si>
  <si>
    <t>5052205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</si>
  <si>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</si>
  <si>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5052900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</si>
  <si>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</si>
  <si>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</si>
  <si>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5053300</t>
  </si>
  <si>
    <t>Мероприятия в области социальной политики</t>
  </si>
  <si>
    <t>5053331</t>
  </si>
  <si>
    <t>Расходы за счет субвенции из областного бюджета на ежеквартальные денежные выплаты на оплату проезда (Закон Челябинской области "Ветеран  труда Челябинской области")</t>
  </si>
  <si>
    <t>5053332</t>
  </si>
  <si>
    <t>Расходы за счет субвенции из областного бюджета на другие меры социальной поддержки граждан, имеющих звание "Ветеран  труда Челябинской области"</t>
  </si>
  <si>
    <t>5053341</t>
  </si>
  <si>
    <t>Расходы за счет субвенции из областного бюджета на обеспечение дополнительных  мер социальной поддержки многодетных семей (Закон Челябинской области "О статусе и дополнительных мерах социальной поддержки многодетной семьи в Челябинской области")</t>
  </si>
  <si>
    <t>5053353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</si>
  <si>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области"</t>
  </si>
  <si>
    <t>5053372</t>
  </si>
  <si>
    <t>Расходы за счет субвенции из областного бюджета на выплату единовременного пособия при рождении ребенка</t>
  </si>
  <si>
    <t>Финансовое управление администрации Усть-Катавского городского округа</t>
  </si>
  <si>
    <t>Ведомственная целевая программа "Капитальный и текущий ремонт муниципальных учреждений, подведомственных Управлению по культуре, спорту и молодежной политике администрации Усть-Катавского городского округа на 2011 год"</t>
  </si>
  <si>
    <t>Управление имущественных и земельных отношений администрации Усть-Катавского городского округа</t>
  </si>
  <si>
    <t xml:space="preserve">Управление социальной защиты населения Администрации Усть-Катавского городского округа </t>
  </si>
  <si>
    <t xml:space="preserve">Увеличение остатков средств бюджетов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</si>
  <si>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</si>
  <si>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</si>
  <si>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</si>
  <si>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</si>
  <si>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</si>
  <si>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Увеличение прочих остатков денежных средств бюджетов городских округов  </t>
  </si>
  <si>
    <t>000 01 05 02 01 04 0000 510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</si>
  <si>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</si>
  <si>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</si>
  <si>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</si>
  <si>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</si>
  <si>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</si>
  <si>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</si>
  <si>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</si>
  <si>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</si>
  <si>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</si>
  <si>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5055500</t>
  </si>
  <si>
    <t>Реализация мер социальной поддержки отдельных категорий граждан</t>
  </si>
  <si>
    <t>5055510</t>
  </si>
  <si>
    <t>Ежемесячное пособие на ребенка</t>
  </si>
  <si>
    <t>5055523</t>
  </si>
  <si>
    <t>Расходы за счет субвенции из областного бюджета на ежеквартальные денежные выплаты на оплату проезда "Закон Челябинской области "О мерах социальной поддержки ветеранов в Челябинской области")</t>
  </si>
  <si>
    <t>5055524</t>
  </si>
  <si>
    <t>Расходы за счет субвенции из областного бюджета на другие меры социальной поддержки ветеранов труда и труженников тыла</t>
  </si>
  <si>
    <t>5055533</t>
  </si>
  <si>
    <t>Расходы за счет субвенции из областного бюджета на ежеквартальные денежные выплаты на оплату проезда (Закон Челяб.обл. "О мерах социальной поддержки  жертв политических репрессий в Челяб.обл."</t>
  </si>
  <si>
    <t>5055534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</si>
  <si>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</si>
  <si>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7951017</t>
  </si>
  <si>
    <t>068</t>
  </si>
  <si>
    <t>7951018</t>
  </si>
  <si>
    <t>1004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</si>
  <si>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</si>
  <si>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</si>
  <si>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</si>
  <si>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5201041</t>
  </si>
  <si>
    <t>Расходы за счет субвенции из областного бюджета на компенсацию части родительской платы за содержание ребенка в государственных и муниципальных оброазовательных учреждениях, реализующих основную общеобразовательную программу дошкольного образования</t>
  </si>
  <si>
    <t>5201300</t>
  </si>
  <si>
    <t>Содержание ребенка в семье опекуна и приемной семье, а также вознаграждение, причитающееся приемному родителю</t>
  </si>
  <si>
    <t>5201311</t>
  </si>
  <si>
    <t>Выплаты приемной семье на содержание подопечных детей</t>
  </si>
  <si>
    <t>909</t>
  </si>
  <si>
    <t>Выплата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</si>
  <si>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5201312</t>
  </si>
  <si>
    <t>Оплата труда приемного родителя</t>
  </si>
  <si>
    <t>5201320</t>
  </si>
  <si>
    <t>0304</t>
  </si>
  <si>
    <t>Органы юстиции</t>
  </si>
  <si>
    <t>Выплаты семьям опекунов на содержание подопечных детей</t>
  </si>
  <si>
    <t>1006</t>
  </si>
  <si>
    <t>Другие вопросы в области социальной политики</t>
  </si>
  <si>
    <t>0020434</t>
  </si>
  <si>
    <t>Расходы на обеспечение деятельности по предоставлению субсидий гражданам, имеющим право на их получение в соответствии с жилищным законодательством</t>
  </si>
  <si>
    <t>0020446</t>
  </si>
  <si>
    <t>Организация работы органов социальной защиты населения муниципальных образований</t>
  </si>
  <si>
    <t>0020474</t>
  </si>
  <si>
    <t>Организация и осуществление деятельности по опеке и попечительству</t>
  </si>
  <si>
    <t>7950100</t>
  </si>
  <si>
    <t>7950110</t>
  </si>
  <si>
    <t>тыс.руб.</t>
  </si>
  <si>
    <t>Сумма</t>
  </si>
  <si>
    <t>Наименование КВСР</t>
  </si>
  <si>
    <t>КВСР</t>
  </si>
  <si>
    <t>Отдел внутренних дел по Усть-Катавскому городскому округу</t>
  </si>
  <si>
    <t>188</t>
  </si>
  <si>
    <t>417</t>
  </si>
  <si>
    <t>419</t>
  </si>
  <si>
    <t>420</t>
  </si>
  <si>
    <t>421</t>
  </si>
  <si>
    <t>422</t>
  </si>
  <si>
    <t>Контрольно-счетная комиссия</t>
  </si>
  <si>
    <t>Функциональный орган администрации Усть-Катавского городского округа "Управление инфраструктуры и строительства"</t>
  </si>
  <si>
    <t>426</t>
  </si>
  <si>
    <t>Собрание депутатов Усть-Катавского городского округа</t>
  </si>
  <si>
    <t>427</t>
  </si>
  <si>
    <t>Администрация Усть-Катавского городского округа</t>
  </si>
  <si>
    <t>428</t>
  </si>
  <si>
    <t>Приложение 3</t>
  </si>
  <si>
    <t xml:space="preserve">к Решению Собрания депутатов </t>
  </si>
  <si>
    <t>Усть-Катавского городского округа</t>
  </si>
  <si>
    <t xml:space="preserve">«О бюджете Усть-Катавского </t>
  </si>
  <si>
    <t>Приложение 4</t>
  </si>
  <si>
    <t>Ведомственная структура расходов</t>
  </si>
  <si>
    <t>Приложение 5</t>
  </si>
  <si>
    <t>ИСТОЧНИКИ</t>
  </si>
  <si>
    <t xml:space="preserve">финансирования дефицита  бюджета </t>
  </si>
  <si>
    <t>(тыс.руб.)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</si>
  <si>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</si>
  <si>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Код</t>
  </si>
  <si>
    <t xml:space="preserve">Сумма 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</si>
  <si>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</si>
  <si>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</si>
  <si>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</si>
  <si>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Транспорт</t>
  </si>
  <si>
    <t>0408</t>
  </si>
  <si>
    <t>Отдельные мероприятия в области автомобильного транспорта</t>
  </si>
  <si>
    <t>3030200</t>
  </si>
  <si>
    <t>Компенсация расходов автотранспортных предприятий, связанных с предоставлением сезонных льгот пенсионерам-садоводам,  пенсионерам-огородникам на автомобильном транспорте городских и пригородных сезонных маршрутов за счет средств местного бюджета</t>
  </si>
  <si>
    <t>3030201</t>
  </si>
  <si>
    <t>Региональные целевые программы</t>
  </si>
  <si>
    <t>5220000</t>
  </si>
  <si>
    <t>Областная целевая программа "Поддержка и развитие дошкольного образования в Челябинской области" на 2010-2014 годы</t>
  </si>
  <si>
    <t>5221500</t>
  </si>
  <si>
    <t>Компенсация части родительской платы малообеспеченным, неблагополучным семьям</t>
  </si>
  <si>
    <t>5221501</t>
  </si>
  <si>
    <t>Выплата надбавки воспитателям, заведующим МДОУ ведущим воспит работу</t>
  </si>
  <si>
    <t>5221503</t>
  </si>
  <si>
    <t>Субсидии некоммерческим организациям</t>
  </si>
  <si>
    <t>019</t>
  </si>
  <si>
    <t>Областная целевая программа "Развитие физической культуры и спорта в Челябинской области на 2009-2011г."</t>
  </si>
  <si>
    <t>5220800</t>
  </si>
  <si>
    <t>Ведомственная целевая программа "Капитальный и текущий ремонт муниципальных учреждений, подведомственных Управлению по культуре, спорту и молодежной политике администрации Усть-Катавского городского округа на 2011 год""</t>
  </si>
  <si>
    <t>4400200</t>
  </si>
  <si>
    <t>000 01 05 00 00 00 0000 000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</si>
  <si>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</si>
  <si>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</si>
  <si>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</si>
  <si>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</si>
  <si>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</si>
  <si>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</si>
  <si>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Уменьшение прочих остатков денежных средств бюджетов городских округов  </t>
  </si>
  <si>
    <t>000 01 05 02 01 04 0000 610</t>
  </si>
  <si>
    <t>Осуществление полномочий по подготовке проведения статистических переписей</t>
  </si>
  <si>
    <t>0014300</t>
  </si>
  <si>
    <t>Расходы за счет субвенции из областного бюджета на ежемнсячную денежную выплату на оплату жилья и коммунальных услуг и единовременную денежную выплату на цели отопления (Закон Челябинской области "О дополнительных мерах социальной защиты ветеранов в Челябинской области"</t>
  </si>
  <si>
    <t>Расходы за счет субвенции из областного бюджета на другие меры социальной защиты ветеранов в Челябинской области"</t>
  </si>
  <si>
    <t>5050211</t>
  </si>
  <si>
    <t>5050212</t>
  </si>
  <si>
    <t>5053333</t>
  </si>
  <si>
    <t>Закон ЧО "О звании "Ветеран труда ЧО"(ежемес.денеж.выплата на оплату жилья и коммун.услуг и единовр.денеж.выплата на цели отопления)</t>
  </si>
  <si>
    <t>5055525</t>
  </si>
  <si>
    <t>Закон Челябинской области "О мерах соц.поддержки ветеранов в Челябинской области"(Ежемесячная денежная выплата на оплату жилья и коммун.услуг и единовр.денеж.выплата на цели отопления)</t>
  </si>
  <si>
    <t>5055535</t>
  </si>
  <si>
    <t>Закон Челябинской области "О мерах соц.поддержки жертв политических репрессий в Челябинской области" (ежемес.денеж.выплата на оплату жилья и коммун. услуг единоврем.денеж.выплата на цели отопления)</t>
  </si>
  <si>
    <t>городского округа на 2011 год"</t>
  </si>
  <si>
    <t>от                            № ______</t>
  </si>
  <si>
    <t xml:space="preserve">Распределение бюджетных ассигнований на 2011 год </t>
  </si>
  <si>
    <t>0111</t>
  </si>
  <si>
    <t>0804</t>
  </si>
  <si>
    <t>0113</t>
  </si>
  <si>
    <t>0909</t>
  </si>
  <si>
    <t>1100</t>
  </si>
  <si>
    <t>Массовый спорт</t>
  </si>
  <si>
    <t>ФИЗИЧЕСКОЕ КУЛЬТУРА И СПОРТ</t>
  </si>
  <si>
    <t>1105</t>
  </si>
  <si>
    <t>Другие вопросы в области физической культуры и спорта</t>
  </si>
  <si>
    <t>Уплата налога на имущество организаций, земельного и транспортного налогов</t>
  </si>
  <si>
    <t>4828900</t>
  </si>
  <si>
    <t>ЗДРАВООХРАНЕНИЕ</t>
  </si>
  <si>
    <t>Другие вопросы в области здравоохранения</t>
  </si>
  <si>
    <t>4528900</t>
  </si>
  <si>
    <t>4408900</t>
  </si>
  <si>
    <t>4418900</t>
  </si>
  <si>
    <t>4428900</t>
  </si>
  <si>
    <t>4329900</t>
  </si>
  <si>
    <t>4328900</t>
  </si>
  <si>
    <t>4320000</t>
  </si>
  <si>
    <t>Мероприятия по проведению оздоровительной кампании детей</t>
  </si>
  <si>
    <t>4238900</t>
  </si>
  <si>
    <t>4218900</t>
  </si>
  <si>
    <t>Расходы за счет субсидии из областного бюджета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</si>
  <si>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4208900</t>
  </si>
  <si>
    <t>0028900</t>
  </si>
  <si>
    <t>Обеспечение мероприятий по капитальному ремонту многоквартирных домов</t>
  </si>
  <si>
    <t>0980201</t>
  </si>
  <si>
    <t>МЦП "Техническое обслуживание и модернизация системы уличного освещения с обеспечением приборного учета электроэнергии на территории Усть-Катавского городского округа на 2011-2013 годы"</t>
  </si>
  <si>
    <t>МЦП "Повышение энергетической эффективности экономики Усть-Катавского городского округа и сокращение энергетических издержек в бюджетном секторе на 2011-2020 годы"</t>
  </si>
  <si>
    <t>7950017</t>
  </si>
  <si>
    <t>Муниципальная целевая программа "Оказание молодым  семьям государственной   поддержки  для  улучшения  жилищных условий"</t>
  </si>
  <si>
    <t>Муниципальная целевая программа  "Предоставление  работникам бюджетной сферы социальных  выплат  на приобретение или строительство жилья"</t>
  </si>
  <si>
    <t xml:space="preserve">Закон Российской Федерации от 9 июня  1993 года N 5142-1"О донорстве крови и ее компонентов"  </t>
  </si>
  <si>
    <t>0020450</t>
  </si>
  <si>
    <t>Расходы на сопровождение системы "АВТОМАТИЗИРОВАННЫЙ ЦЕНТР КОНТРОЛЯ АЦК-ФИНАНСЫ" за счет средств местного бюджета</t>
  </si>
  <si>
    <t>1102</t>
  </si>
  <si>
    <t>Подпрограмма "Подготовка земельных участков для освоения в целях жилищного строительства"</t>
  </si>
  <si>
    <t>Подпрограмма "Мероприятия по переселению граждан из жилищного фонда, признанного непригодным для проживания"</t>
  </si>
  <si>
    <t xml:space="preserve">Ежемесячное денежное вознаграждение за классное руководство </t>
  </si>
  <si>
    <t>Муниципальная целевая программа  "Безопасность образовательных учреждений по противопожарным мероприятиям на 2011-2013 гг."</t>
  </si>
  <si>
    <t>Муниципальная целевая программа "Повышение энергетической эффективности экономики Усть-Катавского городского округа и сокращение энергетических издержек в бюджетном секторе на 2011-2020 годы"</t>
  </si>
  <si>
    <t>Муниципальная целевая программа реализации национального проекта "Образование" на территории Усть-Катавского городского округа на 2011-2012 годы</t>
  </si>
  <si>
    <t>Муниципальная целевая программа "Поддержка и развитие малого и среднего предпринимательства в Усть-Катавском городском округе на 2009-2011 год</t>
  </si>
  <si>
    <t>Муниципальная  целевая  программа реализации национального проекта "Здоровье"</t>
  </si>
  <si>
    <t>Муниципальная  целевая  программа "Противодействие злоупотреблению наркотическими средствами и их незаконному обороту"</t>
  </si>
  <si>
    <t>Комплексная муниципальная  целевая  программа "Крепкая семья"</t>
  </si>
  <si>
    <t>Муниципальная  целевая  программа "Социальная поддержка населения Усть-Катавского городского округа на 2010-2012 годы"</t>
  </si>
  <si>
    <t>Муниципальная  целевая  программа "Повышение энергетической эффективности экономики Усть-Катавского городского округа и сокращение энергетических издержек в бюджетном секторе на 2011-2020 годы"</t>
  </si>
  <si>
    <t>Ведомственная целевая программа "Поддержка и развитие физической культуры и спорта" в Усть-Катавском городском округе на 2011 год</t>
  </si>
  <si>
    <t>Муниципальная  целевая  программа "Оздоровление экологической обстановки в Усть-Катавском городском округе на 2009-2011 годы"</t>
  </si>
  <si>
    <t>Муниципальная целевая программа  "Техническое обслуживание и модернизация системы уличного освещения с обеспечением приборного учета электроэнергии на территории Усть-Катавского городского округа на 2011-2013 годы"</t>
  </si>
  <si>
    <t>Муниципальная целевая программа "Оздоровление экологической обстановки в Усть-Катавском городском округе на 2009-2011 годы"</t>
  </si>
  <si>
    <t xml:space="preserve">на 2011 год </t>
  </si>
  <si>
    <t>по разделам и подразделам, целевым статьям и видам расходов классификации расходов бюджетов</t>
  </si>
  <si>
    <t>Муниципальная целевая программа Усть-Катавского городского округа "Повышение безопасности дорожного движения на 2011-2013 годы"</t>
  </si>
  <si>
    <t>Муниципальное учреждение "Управление образования Усть-Катавского городского округа"</t>
  </si>
  <si>
    <t>Подпрограмма "Оказание молодым  семьям государственной   поддержки  для  улучшения  жилищных условий"</t>
  </si>
  <si>
    <t>Подпрограмма  "Предоставление  работникам бюджетной сферы социальных  выплат  на приобретение или строительство жилья"</t>
  </si>
  <si>
    <t>Муниципальная целевая программа "Доступное и комфортное жилье - гражданам России" в Усть-Катавском городском округе на 2011-2015 годы</t>
  </si>
  <si>
    <t>7951000</t>
  </si>
  <si>
    <t>Муниципальная целевая программа реализации национального проекта "Доступное и комфортное жилье - гражданам России" в Усть-Катавском городском округе на 2011-2015 годы</t>
  </si>
  <si>
    <t>Муниципальная  целевая программа "Одаренные дети" на 2011-2015 годы</t>
  </si>
  <si>
    <t>Муниципальная целевая программа  "Поддержка и развитие дошкольного образования Усть-Катавского городского округа на 2011-2013 годы"</t>
  </si>
  <si>
    <t>Муниципальная целевая программа "Развитие муниципальной службы в Усть-Катавском городском округе на 2011-2012 годы"</t>
  </si>
  <si>
    <t>7954000</t>
  </si>
  <si>
    <t>7950016</t>
  </si>
  <si>
    <t>7950014</t>
  </si>
  <si>
    <t>Ведомственная целевая программа "Организация и проведение ремонтных работ в образовательных учреждениях Усть-Катавского городского округа к 2011-2012 учебному году"</t>
  </si>
  <si>
    <t>Ведомственная целевая программа "Пожарная безопасность муниципальных учреждений культуры Усть-Катавского городского округа на 2011 год"</t>
  </si>
  <si>
    <t>7950019</t>
  </si>
  <si>
    <t>7950021</t>
  </si>
  <si>
    <t>7951013</t>
  </si>
  <si>
    <t xml:space="preserve">Подпрограмма "Модернизация и реконструкция коммунальной инфраструктуры" </t>
  </si>
  <si>
    <t>7951014</t>
  </si>
  <si>
    <t>Подпрограмма "Модернизация и реконструкция коммунальной инфраструктуры" (модернизация систем теплоснабжения, водоснабжения и водоотведения)</t>
  </si>
  <si>
    <t>7951015</t>
  </si>
  <si>
    <t>7951019</t>
  </si>
  <si>
    <t>Ведомственная целевая программа "Поддержка и развитие физической культуры и спорта в Усть-Катавском городском округе на 2011 год</t>
  </si>
  <si>
    <t>Ведомственная целевая программа "Обеспечение безопасности жизнедеятельности населения Усть-Катавского городского округа на 2011 год"</t>
  </si>
  <si>
    <t>Ведомственная целевая программа "Поддержка и развитие молодых граждан Усть-Катавского городского округа на 2011 год"</t>
  </si>
  <si>
    <t>Содержание и обеспечение деятельности  учреждения за счет средств местного бюджета</t>
  </si>
  <si>
    <t>4329911</t>
  </si>
  <si>
    <t>Дорожное хозяйство</t>
  </si>
  <si>
    <t>Субсидии местным бюджетам на содержание и ремонт автомобильных дорог общего пользования местного значения</t>
  </si>
  <si>
    <t>3150000</t>
  </si>
  <si>
    <t>3150600</t>
  </si>
  <si>
    <t>5221700</t>
  </si>
  <si>
    <t>5221703</t>
  </si>
  <si>
    <t>Областная целевая программа реализации Нац проекта "Образование" в Челябинской области</t>
  </si>
  <si>
    <t xml:space="preserve">Надбавки  молодым специалистам </t>
  </si>
  <si>
    <t>Организация и осуществление мероприятий по работе с детьми и молодежью для организации летних полевых лагерей и проведения походов</t>
  </si>
  <si>
    <t>Организация и осуществление мероприятий по работе с детьми и молодёжью</t>
  </si>
  <si>
    <t>Организационно-воспитательная работа с молодежью</t>
  </si>
  <si>
    <t>4310000</t>
  </si>
  <si>
    <t>4310100</t>
  </si>
  <si>
    <t>4310101</t>
  </si>
  <si>
    <t>4310102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</si>
  <si>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 и трехразового питания за счет субсидии из областного бюджета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</si>
  <si>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</si>
  <si>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</si>
  <si>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</si>
  <si>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</si>
  <si>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</si>
  <si>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</si>
  <si>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</si>
  <si>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>0980204</t>
  </si>
  <si>
    <t>Обеспечение мероприятий по  переселению граждан из аварийного фонда с учетом необходимости развития  малоэтажного жилищного строительства</t>
  </si>
  <si>
    <t>4361500</t>
  </si>
  <si>
    <t>Проведение противоаварийных мероприятий в зданиях государственных и муниципальных общелбразовательных  учреждений</t>
  </si>
  <si>
    <t>Проведение противоаварийных мероприятий в зданиях муниципальных общелбразовательных  учреждений за счет средств местного бюджета</t>
  </si>
  <si>
    <t>4361501</t>
  </si>
  <si>
    <t>7950023</t>
  </si>
  <si>
    <t>Ведомственная целевая программа "Аттестация рабочих мест по условиям труда в муниципальных образовательных учреждениях в 2011 году"</t>
  </si>
  <si>
    <t>0020498</t>
  </si>
  <si>
    <t>Лицензирование розничной продажи алькогольной продукции</t>
  </si>
  <si>
    <t>Закупка автотранспортных средств и коммунальной техники</t>
  </si>
  <si>
    <t>3400700</t>
  </si>
  <si>
    <t>Расходы за счет субсидий местным бюджетам на приобретение учебного оборудования для школы-интернат</t>
  </si>
  <si>
    <t>Расходы за счет субсидий  местным бюджетам на приобретение учебного оборудования для мастерских в целях реализации программы образовательной области "Технология" в муниципальных образовательных учреждений</t>
  </si>
  <si>
    <t>Расходы за счет субсидий  местным бюджетам на приобретение учебного оборудования для школы-интернат</t>
  </si>
  <si>
    <t>от  16.08.2011г. №138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</si>
</sst>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0"/>
    <numFmt numFmtId="173" formatCode="0.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"/>
      <family val="0"/>
    </font>
    <font>
      <b/>
      <i/>
      <sz val="13"/>
      <name val="Times New Roman"/>
      <family val="1"/>
    </font>
    <font>
      <sz val="12"/>
      <name val="Arial"/>
      <family val="0"/>
    </font>
    <font>
      <b/>
      <i/>
      <sz val="14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Alignment="1">
      <alignment horizont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165" fontId="8" fillId="2" borderId="5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49" fontId="8" fillId="2" borderId="9" xfId="0" applyNumberFormat="1" applyFont="1" applyFill="1" applyBorder="1" applyAlignment="1">
      <alignment horizontal="left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165" fontId="7" fillId="0" borderId="13" xfId="0" applyNumberFormat="1" applyFont="1" applyBorder="1" applyAlignment="1">
      <alignment horizontal="right" vertical="center" wrapText="1"/>
    </xf>
    <xf numFmtId="165" fontId="8" fillId="0" borderId="17" xfId="0" applyNumberFormat="1" applyFont="1" applyBorder="1" applyAlignment="1">
      <alignment horizontal="right" vertical="center" wrapText="1"/>
    </xf>
    <xf numFmtId="165" fontId="8" fillId="2" borderId="18" xfId="0" applyNumberFormat="1" applyFont="1" applyFill="1" applyBorder="1" applyAlignment="1">
      <alignment horizontal="righ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wrapText="1"/>
    </xf>
    <xf numFmtId="4" fontId="3" fillId="0" borderId="0" xfId="0" applyNumberFormat="1" applyFont="1" applyAlignment="1">
      <alignment/>
    </xf>
    <xf numFmtId="49" fontId="8" fillId="0" borderId="3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49" fontId="9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165" fontId="6" fillId="0" borderId="4" xfId="0" applyNumberFormat="1" applyFont="1" applyFill="1" applyBorder="1" applyAlignment="1">
      <alignment horizontal="righ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right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righ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6" fillId="3" borderId="0" xfId="0" applyFont="1" applyFill="1" applyAlignment="1">
      <alignment/>
    </xf>
    <xf numFmtId="49" fontId="6" fillId="3" borderId="3" xfId="0" applyNumberFormat="1" applyFon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right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right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right" vertical="center" wrapText="1"/>
    </xf>
    <xf numFmtId="49" fontId="7" fillId="0" borderId="4" xfId="0" applyNumberFormat="1" applyFont="1" applyFill="1" applyBorder="1" applyAlignment="1">
      <alignment horizontal="left" vertical="top" wrapText="1"/>
    </xf>
    <xf numFmtId="49" fontId="9" fillId="0" borderId="21" xfId="0" applyNumberFormat="1" applyFont="1" applyBorder="1" applyAlignment="1">
      <alignment horizontal="left" vertical="center" wrapText="1"/>
    </xf>
    <xf numFmtId="0" fontId="7" fillId="3" borderId="4" xfId="0" applyFont="1" applyFill="1" applyBorder="1" applyAlignment="1">
      <alignment/>
    </xf>
    <xf numFmtId="49" fontId="7" fillId="3" borderId="4" xfId="0" applyNumberFormat="1" applyFont="1" applyFill="1" applyBorder="1" applyAlignment="1">
      <alignment horizontal="left" vertical="center" wrapText="1"/>
    </xf>
    <xf numFmtId="165" fontId="7" fillId="3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49" fontId="9" fillId="0" borderId="4" xfId="0" applyNumberFormat="1" applyFont="1" applyFill="1" applyBorder="1" applyAlignment="1">
      <alignment horizontal="left"/>
    </xf>
    <xf numFmtId="49" fontId="9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/>
    </xf>
    <xf numFmtId="0" fontId="9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164" fontId="6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165" fontId="7" fillId="0" borderId="13" xfId="0" applyNumberFormat="1" applyFont="1" applyFill="1" applyBorder="1" applyAlignment="1">
      <alignment horizontal="right" vertical="center" wrapText="1"/>
    </xf>
    <xf numFmtId="165" fontId="7" fillId="0" borderId="20" xfId="0" applyNumberFormat="1" applyFont="1" applyFill="1" applyBorder="1" applyAlignment="1">
      <alignment horizontal="right" vertical="center" wrapText="1"/>
    </xf>
    <xf numFmtId="165" fontId="7" fillId="3" borderId="16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right" vertical="center" wrapText="1"/>
    </xf>
    <xf numFmtId="165" fontId="6" fillId="0" borderId="20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righ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165" fontId="7" fillId="0" borderId="20" xfId="0" applyNumberFormat="1" applyFont="1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top" wrapText="1"/>
    </xf>
    <xf numFmtId="165" fontId="8" fillId="0" borderId="22" xfId="0" applyNumberFormat="1" applyFont="1" applyFill="1" applyBorder="1" applyAlignment="1">
      <alignment horizontal="right" vertical="center" wrapText="1"/>
    </xf>
    <xf numFmtId="165" fontId="7" fillId="0" borderId="2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49" fontId="9" fillId="0" borderId="4" xfId="0" applyNumberFormat="1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center" wrapText="1"/>
    </xf>
    <xf numFmtId="165" fontId="9" fillId="0" borderId="21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Alignment="1">
      <alignment/>
    </xf>
    <xf numFmtId="49" fontId="7" fillId="0" borderId="20" xfId="0" applyNumberFormat="1" applyFont="1" applyFill="1" applyBorder="1" applyAlignment="1">
      <alignment horizontal="center" vertical="center" wrapText="1"/>
    </xf>
    <xf numFmtId="165" fontId="7" fillId="0" borderId="21" xfId="0" applyNumberFormat="1" applyFont="1" applyFill="1" applyBorder="1" applyAlignment="1">
      <alignment horizontal="right" vertical="center" wrapText="1"/>
    </xf>
    <xf numFmtId="165" fontId="8" fillId="0" borderId="21" xfId="0" applyNumberFormat="1" applyFont="1" applyFill="1" applyBorder="1" applyAlignment="1">
      <alignment horizontal="right" vertical="center" wrapText="1"/>
    </xf>
    <xf numFmtId="165" fontId="8" fillId="0" borderId="20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165" fontId="0" fillId="0" borderId="0" xfId="0" applyNumberFormat="1" applyAlignment="1">
      <alignment/>
    </xf>
    <xf numFmtId="49" fontId="17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5" fontId="8" fillId="0" borderId="0" xfId="0" applyNumberFormat="1" applyFont="1" applyBorder="1" applyAlignment="1">
      <alignment horizontal="right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6" fillId="0" borderId="24" xfId="0" applyFont="1" applyFill="1" applyBorder="1" applyAlignment="1">
      <alignment horizontal="right"/>
    </xf>
    <xf numFmtId="165" fontId="6" fillId="0" borderId="25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5" fontId="13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en\My-doc$\fin38u1\&#1052;&#1086;&#1080;%20&#1076;&#1086;&#1082;&#1091;&#1084;&#1077;&#1085;&#1090;&#1099;\&#1041;&#1070;&#1044;&#1046;&#1045;&#1058;%202011\&#1060;&#1048;&#1053;.&#1055;&#1054;&#1052;&#1054;&#1065;&#1068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</sheetNames>
    <sheetDataSet>
      <sheetData sheetId="1">
        <row r="12">
          <cell r="D12">
            <v>29.9</v>
          </cell>
        </row>
        <row r="14">
          <cell r="D14">
            <v>716</v>
          </cell>
        </row>
        <row r="22">
          <cell r="D22">
            <v>10.2</v>
          </cell>
        </row>
        <row r="24">
          <cell r="D24">
            <v>938.3</v>
          </cell>
        </row>
        <row r="27">
          <cell r="D27">
            <v>1818.4</v>
          </cell>
        </row>
        <row r="35">
          <cell r="D35">
            <v>294.9</v>
          </cell>
        </row>
        <row r="36">
          <cell r="D36">
            <v>1071.2</v>
          </cell>
        </row>
        <row r="37">
          <cell r="D37">
            <v>9681.9</v>
          </cell>
        </row>
        <row r="41">
          <cell r="D41">
            <v>2423.5</v>
          </cell>
        </row>
        <row r="42">
          <cell r="D42">
            <v>2640</v>
          </cell>
        </row>
        <row r="44">
          <cell r="D44">
            <v>23824.3</v>
          </cell>
        </row>
        <row r="47">
          <cell r="D47">
            <v>911.9</v>
          </cell>
        </row>
        <row r="48">
          <cell r="D48">
            <v>2427</v>
          </cell>
        </row>
        <row r="51">
          <cell r="D51">
            <v>13.3</v>
          </cell>
        </row>
        <row r="54">
          <cell r="D54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E547"/>
  <sheetViews>
    <sheetView showGridLines="0" tabSelected="1" view="pageBreakPreview" zoomScale="75" zoomScaleNormal="75" zoomScaleSheetLayoutView="75" workbookViewId="0" topLeftCell="A1">
      <selection activeCell="A6" sqref="A6:E6"/>
    </sheetView>
  </sheetViews>
  <sheetFormatPr defaultColWidth="9.140625" defaultRowHeight="12.75" customHeight="1" outlineLevelRow="5"/>
  <cols>
    <col min="1" max="1" width="87.00390625" style="125" customWidth="1"/>
    <col min="2" max="2" width="7.421875" style="125" customWidth="1"/>
    <col min="3" max="3" width="11.140625" style="125" customWidth="1"/>
    <col min="4" max="4" width="6.00390625" style="125" customWidth="1"/>
    <col min="5" max="5" width="12.7109375" style="125" customWidth="1"/>
  </cols>
  <sheetData>
    <row r="1" spans="1:5" ht="12.75" customHeight="1">
      <c r="A1" s="197" t="s">
        <v>226</v>
      </c>
      <c r="B1" s="197"/>
      <c r="C1" s="197"/>
      <c r="D1" s="197"/>
      <c r="E1" s="197"/>
    </row>
    <row r="2" spans="1:5" ht="12.75" customHeight="1">
      <c r="A2" s="197" t="s">
        <v>227</v>
      </c>
      <c r="B2" s="197"/>
      <c r="C2" s="197"/>
      <c r="D2" s="197"/>
      <c r="E2" s="197"/>
    </row>
    <row r="3" spans="1:5" ht="12.75" customHeight="1">
      <c r="A3" s="197" t="s">
        <v>228</v>
      </c>
      <c r="B3" s="197"/>
      <c r="C3" s="197"/>
      <c r="D3" s="197"/>
      <c r="E3" s="197"/>
    </row>
    <row r="4" spans="1:5" ht="12.75" customHeight="1">
      <c r="A4" s="197" t="s">
        <v>229</v>
      </c>
      <c r="B4" s="197"/>
      <c r="C4" s="197"/>
      <c r="D4" s="197"/>
      <c r="E4" s="197"/>
    </row>
    <row r="5" spans="1:5" ht="12.75" customHeight="1">
      <c r="A5" s="197" t="s">
        <v>230</v>
      </c>
      <c r="B5" s="197"/>
      <c r="C5" s="197"/>
      <c r="D5" s="197"/>
      <c r="E5" s="197"/>
    </row>
    <row r="6" spans="1:5" ht="12.75" customHeight="1">
      <c r="A6" s="197" t="s">
        <v>601</v>
      </c>
      <c r="B6" s="197"/>
      <c r="C6" s="197"/>
      <c r="D6" s="197"/>
      <c r="E6" s="197"/>
    </row>
    <row r="8" spans="1:5" ht="12.75" customHeight="1">
      <c r="A8" s="197" t="s">
        <v>420</v>
      </c>
      <c r="B8" s="197"/>
      <c r="C8" s="197"/>
      <c r="D8" s="4"/>
      <c r="E8" s="4"/>
    </row>
    <row r="9" spans="1:5" ht="12.75" customHeight="1">
      <c r="A9" s="197" t="s">
        <v>421</v>
      </c>
      <c r="B9" s="197"/>
      <c r="C9" s="197"/>
      <c r="D9" s="4"/>
      <c r="E9" s="4"/>
    </row>
    <row r="10" spans="1:5" ht="12.75" customHeight="1">
      <c r="A10" s="197" t="s">
        <v>422</v>
      </c>
      <c r="B10" s="197"/>
      <c r="C10" s="197"/>
      <c r="D10" s="4"/>
      <c r="E10" s="4"/>
    </row>
    <row r="11" spans="1:5" ht="12.75" customHeight="1">
      <c r="A11" s="197" t="s">
        <v>423</v>
      </c>
      <c r="B11" s="197"/>
      <c r="C11" s="197"/>
      <c r="D11" s="4"/>
      <c r="E11" s="4"/>
    </row>
    <row r="12" spans="1:5" ht="12.75" customHeight="1">
      <c r="A12" s="197" t="s">
        <v>477</v>
      </c>
      <c r="B12" s="197"/>
      <c r="C12" s="197"/>
      <c r="D12" s="4"/>
      <c r="E12" s="4"/>
    </row>
    <row r="13" spans="1:5" ht="12.75" customHeight="1">
      <c r="A13" s="197" t="s">
        <v>478</v>
      </c>
      <c r="B13" s="197"/>
      <c r="C13" s="197"/>
      <c r="D13" s="4"/>
      <c r="E13" s="4"/>
    </row>
    <row r="14" spans="1:5" ht="2.25" customHeight="1">
      <c r="A14" s="4"/>
      <c r="B14" s="4"/>
      <c r="C14" s="4"/>
      <c r="D14" s="4"/>
      <c r="E14" s="4"/>
    </row>
    <row r="15" spans="1:5" ht="24" customHeight="1">
      <c r="A15" s="192" t="s">
        <v>479</v>
      </c>
      <c r="B15" s="192"/>
      <c r="C15" s="192"/>
      <c r="D15" s="192"/>
      <c r="E15" s="192"/>
    </row>
    <row r="16" spans="1:5" ht="16.5" customHeight="1">
      <c r="A16" s="193" t="s">
        <v>534</v>
      </c>
      <c r="B16" s="193"/>
      <c r="C16" s="193"/>
      <c r="D16" s="193"/>
      <c r="E16" s="193"/>
    </row>
    <row r="17" spans="1:5" ht="7.5" customHeight="1">
      <c r="A17" s="20"/>
      <c r="B17" s="20"/>
      <c r="C17" s="20"/>
      <c r="D17" s="20"/>
      <c r="E17" s="20"/>
    </row>
    <row r="18" spans="2:5" ht="9.75" customHeight="1">
      <c r="B18" s="194" t="s">
        <v>402</v>
      </c>
      <c r="C18" s="194"/>
      <c r="D18" s="194"/>
      <c r="E18" s="194"/>
    </row>
    <row r="19" spans="1:5" ht="17.25" customHeight="1">
      <c r="A19" s="71" t="s">
        <v>30</v>
      </c>
      <c r="B19" s="78" t="s">
        <v>29</v>
      </c>
      <c r="C19" s="71" t="s">
        <v>31</v>
      </c>
      <c r="D19" s="71" t="s">
        <v>32</v>
      </c>
      <c r="E19" s="71" t="s">
        <v>403</v>
      </c>
    </row>
    <row r="20" spans="1:5" ht="16.5">
      <c r="A20" s="92" t="s">
        <v>34</v>
      </c>
      <c r="B20" s="71" t="s">
        <v>33</v>
      </c>
      <c r="C20" s="71" t="s">
        <v>28</v>
      </c>
      <c r="D20" s="71" t="s">
        <v>28</v>
      </c>
      <c r="E20" s="90">
        <f>SUM(E21+E25+E34+E48+E63+E67)</f>
        <v>43907.799999999996</v>
      </c>
    </row>
    <row r="21" spans="1:5" ht="33" outlineLevel="1">
      <c r="A21" s="92" t="s">
        <v>36</v>
      </c>
      <c r="B21" s="71" t="s">
        <v>35</v>
      </c>
      <c r="C21" s="71" t="s">
        <v>28</v>
      </c>
      <c r="D21" s="71" t="s">
        <v>28</v>
      </c>
      <c r="E21" s="90">
        <f>SUM(E24)</f>
        <v>980.2</v>
      </c>
    </row>
    <row r="22" spans="1:5" ht="49.5" outlineLevel="2">
      <c r="A22" s="92" t="s">
        <v>38</v>
      </c>
      <c r="B22" s="71" t="s">
        <v>35</v>
      </c>
      <c r="C22" s="71" t="s">
        <v>37</v>
      </c>
      <c r="D22" s="71" t="s">
        <v>28</v>
      </c>
      <c r="E22" s="90">
        <f>SUM(E24)</f>
        <v>980.2</v>
      </c>
    </row>
    <row r="23" spans="1:5" ht="16.5" outlineLevel="3">
      <c r="A23" s="92" t="s">
        <v>40</v>
      </c>
      <c r="B23" s="71" t="s">
        <v>35</v>
      </c>
      <c r="C23" s="71" t="s">
        <v>39</v>
      </c>
      <c r="D23" s="71" t="s">
        <v>28</v>
      </c>
      <c r="E23" s="90">
        <f>SUM(E24)</f>
        <v>980.2</v>
      </c>
    </row>
    <row r="24" spans="1:5" ht="16.5" outlineLevel="5">
      <c r="A24" s="89" t="s">
        <v>42</v>
      </c>
      <c r="B24" s="25" t="s">
        <v>35</v>
      </c>
      <c r="C24" s="25" t="s">
        <v>39</v>
      </c>
      <c r="D24" s="25" t="s">
        <v>41</v>
      </c>
      <c r="E24" s="91">
        <v>980.2</v>
      </c>
    </row>
    <row r="25" spans="1:5" ht="49.5" outlineLevel="1">
      <c r="A25" s="92" t="s">
        <v>45</v>
      </c>
      <c r="B25" s="71" t="s">
        <v>43</v>
      </c>
      <c r="C25" s="71" t="s">
        <v>28</v>
      </c>
      <c r="D25" s="71" t="s">
        <v>28</v>
      </c>
      <c r="E25" s="90">
        <f>SUM(E26)</f>
        <v>3270.2</v>
      </c>
    </row>
    <row r="26" spans="1:5" ht="49.5" outlineLevel="2">
      <c r="A26" s="92" t="s">
        <v>38</v>
      </c>
      <c r="B26" s="71" t="s">
        <v>43</v>
      </c>
      <c r="C26" s="71" t="s">
        <v>37</v>
      </c>
      <c r="D26" s="71" t="s">
        <v>28</v>
      </c>
      <c r="E26" s="90">
        <f>SUM(E27+E30+E32)</f>
        <v>3270.2</v>
      </c>
    </row>
    <row r="27" spans="1:5" ht="16.5" outlineLevel="3">
      <c r="A27" s="92" t="s">
        <v>47</v>
      </c>
      <c r="B27" s="71" t="s">
        <v>43</v>
      </c>
      <c r="C27" s="71" t="s">
        <v>46</v>
      </c>
      <c r="D27" s="71" t="s">
        <v>28</v>
      </c>
      <c r="E27" s="90">
        <f>SUM(E29)</f>
        <v>2513.4</v>
      </c>
    </row>
    <row r="28" spans="1:5" ht="33" outlineLevel="4">
      <c r="A28" s="92" t="s">
        <v>49</v>
      </c>
      <c r="B28" s="71" t="s">
        <v>43</v>
      </c>
      <c r="C28" s="71" t="s">
        <v>48</v>
      </c>
      <c r="D28" s="71" t="s">
        <v>28</v>
      </c>
      <c r="E28" s="90">
        <f>SUM(E29)</f>
        <v>2513.4</v>
      </c>
    </row>
    <row r="29" spans="1:5" ht="16.5" outlineLevel="5">
      <c r="A29" s="89" t="s">
        <v>42</v>
      </c>
      <c r="B29" s="25" t="s">
        <v>43</v>
      </c>
      <c r="C29" s="25" t="s">
        <v>48</v>
      </c>
      <c r="D29" s="25" t="s">
        <v>41</v>
      </c>
      <c r="E29" s="91">
        <v>2513.4</v>
      </c>
    </row>
    <row r="30" spans="1:5" ht="16.5" outlineLevel="3">
      <c r="A30" s="92" t="s">
        <v>51</v>
      </c>
      <c r="B30" s="71" t="s">
        <v>43</v>
      </c>
      <c r="C30" s="71" t="s">
        <v>50</v>
      </c>
      <c r="D30" s="71" t="s">
        <v>28</v>
      </c>
      <c r="E30" s="90">
        <f>SUM(E31)</f>
        <v>751.6</v>
      </c>
    </row>
    <row r="31" spans="1:5" ht="16.5" outlineLevel="5">
      <c r="A31" s="89" t="s">
        <v>42</v>
      </c>
      <c r="B31" s="25" t="s">
        <v>43</v>
      </c>
      <c r="C31" s="25" t="s">
        <v>50</v>
      </c>
      <c r="D31" s="25" t="s">
        <v>41</v>
      </c>
      <c r="E31" s="91">
        <v>751.6</v>
      </c>
    </row>
    <row r="32" spans="1:5" s="3" customFormat="1" ht="16.5" outlineLevel="4">
      <c r="A32" s="130" t="s">
        <v>489</v>
      </c>
      <c r="B32" s="71" t="s">
        <v>43</v>
      </c>
      <c r="C32" s="71" t="s">
        <v>505</v>
      </c>
      <c r="D32" s="71" t="s">
        <v>28</v>
      </c>
      <c r="E32" s="90">
        <f>SUM(E33)</f>
        <v>5.2</v>
      </c>
    </row>
    <row r="33" spans="1:5" ht="16.5" outlineLevel="5">
      <c r="A33" s="89" t="s">
        <v>42</v>
      </c>
      <c r="B33" s="25" t="s">
        <v>43</v>
      </c>
      <c r="C33" s="25" t="s">
        <v>505</v>
      </c>
      <c r="D33" s="25" t="s">
        <v>41</v>
      </c>
      <c r="E33" s="91">
        <v>5.2</v>
      </c>
    </row>
    <row r="34" spans="1:5" ht="49.5" outlineLevel="1">
      <c r="A34" s="92" t="s">
        <v>53</v>
      </c>
      <c r="B34" s="71" t="s">
        <v>52</v>
      </c>
      <c r="C34" s="71" t="s">
        <v>28</v>
      </c>
      <c r="D34" s="71" t="s">
        <v>28</v>
      </c>
      <c r="E34" s="90">
        <f>SUM(E35+E45)</f>
        <v>23289.7</v>
      </c>
    </row>
    <row r="35" spans="1:5" ht="49.5" outlineLevel="2">
      <c r="A35" s="92" t="s">
        <v>38</v>
      </c>
      <c r="B35" s="71" t="s">
        <v>52</v>
      </c>
      <c r="C35" s="71" t="s">
        <v>37</v>
      </c>
      <c r="D35" s="71" t="s">
        <v>28</v>
      </c>
      <c r="E35" s="90">
        <f>SUM(E36+E43)</f>
        <v>23286.7</v>
      </c>
    </row>
    <row r="36" spans="1:5" ht="16.5" outlineLevel="3">
      <c r="A36" s="92" t="s">
        <v>47</v>
      </c>
      <c r="B36" s="71" t="s">
        <v>52</v>
      </c>
      <c r="C36" s="71" t="s">
        <v>46</v>
      </c>
      <c r="D36" s="71" t="s">
        <v>28</v>
      </c>
      <c r="E36" s="90">
        <f>SUM(E37+E39+E41)</f>
        <v>23020.9</v>
      </c>
    </row>
    <row r="37" spans="1:5" ht="33" outlineLevel="4">
      <c r="A37" s="92" t="s">
        <v>49</v>
      </c>
      <c r="B37" s="71" t="s">
        <v>52</v>
      </c>
      <c r="C37" s="71" t="s">
        <v>48</v>
      </c>
      <c r="D37" s="71" t="s">
        <v>28</v>
      </c>
      <c r="E37" s="90">
        <f>SUM(E38)</f>
        <v>22758.9</v>
      </c>
    </row>
    <row r="38" spans="1:5" ht="16.5" outlineLevel="5">
      <c r="A38" s="89" t="s">
        <v>42</v>
      </c>
      <c r="B38" s="25" t="s">
        <v>52</v>
      </c>
      <c r="C38" s="25" t="s">
        <v>48</v>
      </c>
      <c r="D38" s="25" t="s">
        <v>41</v>
      </c>
      <c r="E38" s="91">
        <v>22758.9</v>
      </c>
    </row>
    <row r="39" spans="1:5" ht="18.75" customHeight="1" outlineLevel="4">
      <c r="A39" s="92" t="s">
        <v>55</v>
      </c>
      <c r="B39" s="71" t="s">
        <v>52</v>
      </c>
      <c r="C39" s="71" t="s">
        <v>54</v>
      </c>
      <c r="D39" s="71" t="s">
        <v>28</v>
      </c>
      <c r="E39" s="90">
        <f>SUM(E40)</f>
        <v>251.8</v>
      </c>
    </row>
    <row r="40" spans="1:5" ht="15.75" customHeight="1" outlineLevel="5">
      <c r="A40" s="89" t="s">
        <v>42</v>
      </c>
      <c r="B40" s="25" t="s">
        <v>52</v>
      </c>
      <c r="C40" s="25" t="s">
        <v>54</v>
      </c>
      <c r="D40" s="25" t="s">
        <v>41</v>
      </c>
      <c r="E40" s="91">
        <v>251.8</v>
      </c>
    </row>
    <row r="41" spans="1:5" ht="49.5" outlineLevel="4">
      <c r="A41" s="92" t="s">
        <v>57</v>
      </c>
      <c r="B41" s="71" t="s">
        <v>52</v>
      </c>
      <c r="C41" s="71" t="s">
        <v>56</v>
      </c>
      <c r="D41" s="71" t="s">
        <v>28</v>
      </c>
      <c r="E41" s="90">
        <f>SUM(E42)</f>
        <v>10.2</v>
      </c>
    </row>
    <row r="42" spans="1:5" ht="16.5" outlineLevel="5">
      <c r="A42" s="89" t="s">
        <v>42</v>
      </c>
      <c r="B42" s="25" t="s">
        <v>52</v>
      </c>
      <c r="C42" s="25" t="s">
        <v>56</v>
      </c>
      <c r="D42" s="25" t="s">
        <v>41</v>
      </c>
      <c r="E42" s="91">
        <f>SUM('[1]Лист1'!$D$22)</f>
        <v>10.2</v>
      </c>
    </row>
    <row r="43" spans="1:5" s="3" customFormat="1" ht="16.5" outlineLevel="4">
      <c r="A43" s="130" t="s">
        <v>489</v>
      </c>
      <c r="B43" s="71" t="s">
        <v>52</v>
      </c>
      <c r="C43" s="71" t="s">
        <v>505</v>
      </c>
      <c r="D43" s="71" t="s">
        <v>28</v>
      </c>
      <c r="E43" s="90">
        <f>SUM(E44)</f>
        <v>265.8</v>
      </c>
    </row>
    <row r="44" spans="1:5" ht="16.5" outlineLevel="5">
      <c r="A44" s="89" t="s">
        <v>42</v>
      </c>
      <c r="B44" s="25" t="s">
        <v>52</v>
      </c>
      <c r="C44" s="25" t="s">
        <v>505</v>
      </c>
      <c r="D44" s="25" t="s">
        <v>41</v>
      </c>
      <c r="E44" s="91">
        <v>265.8</v>
      </c>
    </row>
    <row r="45" spans="1:5" ht="16.5" outlineLevel="5">
      <c r="A45" s="92" t="s">
        <v>68</v>
      </c>
      <c r="B45" s="71" t="s">
        <v>52</v>
      </c>
      <c r="C45" s="71" t="s">
        <v>69</v>
      </c>
      <c r="D45" s="71" t="s">
        <v>28</v>
      </c>
      <c r="E45" s="90">
        <f>SUM(E47)</f>
        <v>3</v>
      </c>
    </row>
    <row r="46" spans="1:5" ht="16.5" outlineLevel="5">
      <c r="A46" s="92" t="s">
        <v>71</v>
      </c>
      <c r="B46" s="71" t="s">
        <v>52</v>
      </c>
      <c r="C46" s="71" t="s">
        <v>70</v>
      </c>
      <c r="D46" s="71" t="s">
        <v>28</v>
      </c>
      <c r="E46" s="90">
        <f>SUM(E47)</f>
        <v>3</v>
      </c>
    </row>
    <row r="47" spans="1:5" ht="16.5" outlineLevel="5">
      <c r="A47" s="89" t="s">
        <v>73</v>
      </c>
      <c r="B47" s="25" t="s">
        <v>52</v>
      </c>
      <c r="C47" s="25" t="s">
        <v>70</v>
      </c>
      <c r="D47" s="25" t="s">
        <v>41</v>
      </c>
      <c r="E47" s="91">
        <v>3</v>
      </c>
    </row>
    <row r="48" spans="1:5" ht="30" customHeight="1" outlineLevel="1">
      <c r="A48" s="92" t="s">
        <v>61</v>
      </c>
      <c r="B48" s="71" t="s">
        <v>60</v>
      </c>
      <c r="C48" s="71" t="s">
        <v>28</v>
      </c>
      <c r="D48" s="71" t="s">
        <v>28</v>
      </c>
      <c r="E48" s="90">
        <f>SUM(E49)</f>
        <v>8297.6</v>
      </c>
    </row>
    <row r="49" spans="1:5" ht="49.5" outlineLevel="2">
      <c r="A49" s="92" t="s">
        <v>38</v>
      </c>
      <c r="B49" s="71" t="s">
        <v>60</v>
      </c>
      <c r="C49" s="71" t="s">
        <v>37</v>
      </c>
      <c r="D49" s="71" t="s">
        <v>28</v>
      </c>
      <c r="E49" s="90">
        <f>SUM(E50+E59+E61)</f>
        <v>8297.6</v>
      </c>
    </row>
    <row r="50" spans="1:5" ht="16.5" outlineLevel="3">
      <c r="A50" s="92" t="s">
        <v>47</v>
      </c>
      <c r="B50" s="71" t="s">
        <v>60</v>
      </c>
      <c r="C50" s="71" t="s">
        <v>46</v>
      </c>
      <c r="D50" s="71" t="s">
        <v>28</v>
      </c>
      <c r="E50" s="90">
        <f>SUM(E55+E57+E53+E51)</f>
        <v>7724.400000000001</v>
      </c>
    </row>
    <row r="51" spans="1:5" ht="33" outlineLevel="3">
      <c r="A51" s="92" t="s">
        <v>49</v>
      </c>
      <c r="B51" s="71" t="s">
        <v>60</v>
      </c>
      <c r="C51" s="71" t="s">
        <v>48</v>
      </c>
      <c r="D51" s="71" t="s">
        <v>28</v>
      </c>
      <c r="E51" s="90">
        <f>SUM(E52)</f>
        <v>86</v>
      </c>
    </row>
    <row r="52" spans="1:5" ht="16.5" outlineLevel="3">
      <c r="A52" s="89" t="s">
        <v>42</v>
      </c>
      <c r="B52" s="25" t="s">
        <v>60</v>
      </c>
      <c r="C52" s="25" t="s">
        <v>48</v>
      </c>
      <c r="D52" s="25" t="s">
        <v>41</v>
      </c>
      <c r="E52" s="91">
        <v>86</v>
      </c>
    </row>
    <row r="53" spans="1:5" ht="33" outlineLevel="3">
      <c r="A53" s="89" t="s">
        <v>515</v>
      </c>
      <c r="B53" s="71" t="s">
        <v>60</v>
      </c>
      <c r="C53" s="25" t="s">
        <v>514</v>
      </c>
      <c r="D53" s="71" t="s">
        <v>28</v>
      </c>
      <c r="E53" s="90">
        <f>SUM(E54)</f>
        <v>300</v>
      </c>
    </row>
    <row r="54" spans="1:5" ht="16.5" outlineLevel="3">
      <c r="A54" s="89" t="s">
        <v>42</v>
      </c>
      <c r="B54" s="25" t="s">
        <v>60</v>
      </c>
      <c r="C54" s="25" t="s">
        <v>514</v>
      </c>
      <c r="D54" s="25" t="s">
        <v>41</v>
      </c>
      <c r="E54" s="91">
        <v>300</v>
      </c>
    </row>
    <row r="55" spans="1:5" ht="33" outlineLevel="4">
      <c r="A55" s="92" t="s">
        <v>63</v>
      </c>
      <c r="B55" s="71" t="s">
        <v>60</v>
      </c>
      <c r="C55" s="71" t="s">
        <v>62</v>
      </c>
      <c r="D55" s="71" t="s">
        <v>28</v>
      </c>
      <c r="E55" s="90">
        <f>SUM(E56)</f>
        <v>6490.6</v>
      </c>
    </row>
    <row r="56" spans="1:5" ht="16.5" outlineLevel="5">
      <c r="A56" s="89" t="s">
        <v>42</v>
      </c>
      <c r="B56" s="25" t="s">
        <v>60</v>
      </c>
      <c r="C56" s="25" t="s">
        <v>62</v>
      </c>
      <c r="D56" s="25" t="s">
        <v>41</v>
      </c>
      <c r="E56" s="91">
        <v>6490.6</v>
      </c>
    </row>
    <row r="57" spans="1:5" ht="16.5" outlineLevel="4">
      <c r="A57" s="92" t="s">
        <v>65</v>
      </c>
      <c r="B57" s="71" t="s">
        <v>60</v>
      </c>
      <c r="C57" s="71" t="s">
        <v>64</v>
      </c>
      <c r="D57" s="71" t="s">
        <v>28</v>
      </c>
      <c r="E57" s="90">
        <f>SUM(E58)</f>
        <v>847.8</v>
      </c>
    </row>
    <row r="58" spans="1:5" ht="16.5" outlineLevel="5">
      <c r="A58" s="89" t="s">
        <v>42</v>
      </c>
      <c r="B58" s="25" t="s">
        <v>60</v>
      </c>
      <c r="C58" s="25" t="s">
        <v>64</v>
      </c>
      <c r="D58" s="25" t="s">
        <v>41</v>
      </c>
      <c r="E58" s="91">
        <v>847.8</v>
      </c>
    </row>
    <row r="59" spans="1:5" ht="33" outlineLevel="3">
      <c r="A59" s="92" t="s">
        <v>67</v>
      </c>
      <c r="B59" s="71" t="s">
        <v>60</v>
      </c>
      <c r="C59" s="71" t="s">
        <v>66</v>
      </c>
      <c r="D59" s="71" t="s">
        <v>28</v>
      </c>
      <c r="E59" s="90">
        <f>SUM(E60)</f>
        <v>572.4</v>
      </c>
    </row>
    <row r="60" spans="1:5" ht="16.5" outlineLevel="5">
      <c r="A60" s="89" t="s">
        <v>42</v>
      </c>
      <c r="B60" s="25" t="s">
        <v>60</v>
      </c>
      <c r="C60" s="25" t="s">
        <v>66</v>
      </c>
      <c r="D60" s="25" t="s">
        <v>41</v>
      </c>
      <c r="E60" s="91">
        <v>572.4</v>
      </c>
    </row>
    <row r="61" spans="1:5" s="3" customFormat="1" ht="16.5" outlineLevel="4">
      <c r="A61" s="130" t="s">
        <v>489</v>
      </c>
      <c r="B61" s="71" t="s">
        <v>60</v>
      </c>
      <c r="C61" s="71" t="s">
        <v>505</v>
      </c>
      <c r="D61" s="71" t="s">
        <v>28</v>
      </c>
      <c r="E61" s="90">
        <f>SUM(E62)</f>
        <v>0.8</v>
      </c>
    </row>
    <row r="62" spans="1:5" ht="16.5" outlineLevel="5">
      <c r="A62" s="89" t="s">
        <v>42</v>
      </c>
      <c r="B62" s="25" t="s">
        <v>60</v>
      </c>
      <c r="C62" s="25" t="s">
        <v>505</v>
      </c>
      <c r="D62" s="25" t="s">
        <v>41</v>
      </c>
      <c r="E62" s="91">
        <v>0.8</v>
      </c>
    </row>
    <row r="63" spans="1:5" ht="16.5" outlineLevel="1">
      <c r="A63" s="92" t="s">
        <v>68</v>
      </c>
      <c r="B63" s="71" t="s">
        <v>480</v>
      </c>
      <c r="C63" s="71" t="s">
        <v>28</v>
      </c>
      <c r="D63" s="71" t="s">
        <v>28</v>
      </c>
      <c r="E63" s="90">
        <f>SUM(E66)</f>
        <v>432.4</v>
      </c>
    </row>
    <row r="64" spans="1:5" ht="16.5" outlineLevel="2">
      <c r="A64" s="92" t="s">
        <v>68</v>
      </c>
      <c r="B64" s="71" t="s">
        <v>480</v>
      </c>
      <c r="C64" s="71" t="s">
        <v>69</v>
      </c>
      <c r="D64" s="71" t="s">
        <v>28</v>
      </c>
      <c r="E64" s="90">
        <f>SUM(E66)</f>
        <v>432.4</v>
      </c>
    </row>
    <row r="65" spans="1:5" ht="16.5" outlineLevel="3">
      <c r="A65" s="92" t="s">
        <v>71</v>
      </c>
      <c r="B65" s="71" t="s">
        <v>480</v>
      </c>
      <c r="C65" s="71" t="s">
        <v>70</v>
      </c>
      <c r="D65" s="71" t="s">
        <v>28</v>
      </c>
      <c r="E65" s="90">
        <f>SUM(E66)</f>
        <v>432.4</v>
      </c>
    </row>
    <row r="66" spans="1:5" ht="16.5" outlineLevel="5">
      <c r="A66" s="89" t="s">
        <v>73</v>
      </c>
      <c r="B66" s="25" t="s">
        <v>480</v>
      </c>
      <c r="C66" s="25" t="s">
        <v>70</v>
      </c>
      <c r="D66" s="25" t="s">
        <v>72</v>
      </c>
      <c r="E66" s="91">
        <v>432.4</v>
      </c>
    </row>
    <row r="67" spans="1:5" ht="16.5" outlineLevel="1">
      <c r="A67" s="92" t="s">
        <v>74</v>
      </c>
      <c r="B67" s="71" t="s">
        <v>482</v>
      </c>
      <c r="C67" s="71" t="s">
        <v>28</v>
      </c>
      <c r="D67" s="71" t="s">
        <v>28</v>
      </c>
      <c r="E67" s="90">
        <f>SUM(E68+E71+E81+E95+E91)</f>
        <v>7637.7</v>
      </c>
    </row>
    <row r="68" spans="1:5" ht="15.75" customHeight="1" outlineLevel="2">
      <c r="A68" s="92" t="s">
        <v>76</v>
      </c>
      <c r="B68" s="71" t="s">
        <v>482</v>
      </c>
      <c r="C68" s="71" t="s">
        <v>75</v>
      </c>
      <c r="D68" s="71" t="s">
        <v>28</v>
      </c>
      <c r="E68" s="90">
        <f>SUM(E69)</f>
        <v>270</v>
      </c>
    </row>
    <row r="69" spans="1:5" ht="33" outlineLevel="5">
      <c r="A69" s="92" t="s">
        <v>465</v>
      </c>
      <c r="B69" s="71" t="s">
        <v>482</v>
      </c>
      <c r="C69" s="71" t="s">
        <v>466</v>
      </c>
      <c r="D69" s="71" t="s">
        <v>28</v>
      </c>
      <c r="E69" s="90">
        <f>SUM(E70)</f>
        <v>270</v>
      </c>
    </row>
    <row r="70" spans="1:5" ht="16.5" outlineLevel="5">
      <c r="A70" s="89" t="s">
        <v>42</v>
      </c>
      <c r="B70" s="25" t="s">
        <v>482</v>
      </c>
      <c r="C70" s="25" t="s">
        <v>466</v>
      </c>
      <c r="D70" s="25" t="s">
        <v>41</v>
      </c>
      <c r="E70" s="91">
        <f>SUM('[1]Лист1'!$D$54)</f>
        <v>270</v>
      </c>
    </row>
    <row r="71" spans="1:5" ht="49.5" outlineLevel="2">
      <c r="A71" s="92" t="s">
        <v>38</v>
      </c>
      <c r="B71" s="71" t="s">
        <v>482</v>
      </c>
      <c r="C71" s="71" t="s">
        <v>37</v>
      </c>
      <c r="D71" s="71" t="s">
        <v>28</v>
      </c>
      <c r="E71" s="90">
        <f>SUM(E72+E79)</f>
        <v>4770.1</v>
      </c>
    </row>
    <row r="72" spans="1:5" ht="16.5" outlineLevel="3">
      <c r="A72" s="92" t="s">
        <v>47</v>
      </c>
      <c r="B72" s="71" t="s">
        <v>482</v>
      </c>
      <c r="C72" s="71" t="s">
        <v>46</v>
      </c>
      <c r="D72" s="71" t="s">
        <v>28</v>
      </c>
      <c r="E72" s="90">
        <f>SUM(E74+E75+E77)</f>
        <v>4767.3</v>
      </c>
    </row>
    <row r="73" spans="1:5" ht="33" outlineLevel="4">
      <c r="A73" s="92" t="s">
        <v>49</v>
      </c>
      <c r="B73" s="71" t="s">
        <v>482</v>
      </c>
      <c r="C73" s="71" t="s">
        <v>48</v>
      </c>
      <c r="D73" s="71" t="s">
        <v>28</v>
      </c>
      <c r="E73" s="90">
        <f>SUM(E74)</f>
        <v>4664.2</v>
      </c>
    </row>
    <row r="74" spans="1:5" ht="16.5" outlineLevel="5">
      <c r="A74" s="89" t="s">
        <v>42</v>
      </c>
      <c r="B74" s="25" t="s">
        <v>482</v>
      </c>
      <c r="C74" s="25" t="s">
        <v>48</v>
      </c>
      <c r="D74" s="25" t="s">
        <v>41</v>
      </c>
      <c r="E74" s="91">
        <v>4664.2</v>
      </c>
    </row>
    <row r="75" spans="1:5" ht="49.5" outlineLevel="5">
      <c r="A75" s="92" t="s">
        <v>59</v>
      </c>
      <c r="B75" s="71" t="s">
        <v>482</v>
      </c>
      <c r="C75" s="71" t="s">
        <v>58</v>
      </c>
      <c r="D75" s="71" t="s">
        <v>28</v>
      </c>
      <c r="E75" s="90">
        <f>SUM(E76)</f>
        <v>88.8</v>
      </c>
    </row>
    <row r="76" spans="1:5" ht="16.5" outlineLevel="5">
      <c r="A76" s="89" t="s">
        <v>42</v>
      </c>
      <c r="B76" s="25" t="s">
        <v>482</v>
      </c>
      <c r="C76" s="25" t="s">
        <v>58</v>
      </c>
      <c r="D76" s="25" t="s">
        <v>41</v>
      </c>
      <c r="E76" s="91">
        <v>88.8</v>
      </c>
    </row>
    <row r="77" spans="1:5" ht="16.5" outlineLevel="5">
      <c r="A77" s="92" t="s">
        <v>595</v>
      </c>
      <c r="B77" s="71" t="s">
        <v>482</v>
      </c>
      <c r="C77" s="71" t="s">
        <v>594</v>
      </c>
      <c r="D77" s="71" t="s">
        <v>28</v>
      </c>
      <c r="E77" s="90">
        <f>SUM(E78)</f>
        <v>14.3</v>
      </c>
    </row>
    <row r="78" spans="1:5" ht="16.5" outlineLevel="5">
      <c r="A78" s="89" t="s">
        <v>42</v>
      </c>
      <c r="B78" s="25" t="s">
        <v>482</v>
      </c>
      <c r="C78" s="177" t="s">
        <v>594</v>
      </c>
      <c r="D78" s="25" t="s">
        <v>41</v>
      </c>
      <c r="E78" s="91">
        <v>14.3</v>
      </c>
    </row>
    <row r="79" spans="1:5" s="3" customFormat="1" ht="16.5" outlineLevel="4">
      <c r="A79" s="130" t="s">
        <v>489</v>
      </c>
      <c r="B79" s="71" t="s">
        <v>482</v>
      </c>
      <c r="C79" s="71" t="s">
        <v>505</v>
      </c>
      <c r="D79" s="71" t="s">
        <v>28</v>
      </c>
      <c r="E79" s="90">
        <f>SUM(E80)</f>
        <v>2.8</v>
      </c>
    </row>
    <row r="80" spans="1:5" ht="16.5" outlineLevel="5">
      <c r="A80" s="89" t="s">
        <v>42</v>
      </c>
      <c r="B80" s="25" t="s">
        <v>482</v>
      </c>
      <c r="C80" s="25" t="s">
        <v>505</v>
      </c>
      <c r="D80" s="25" t="s">
        <v>41</v>
      </c>
      <c r="E80" s="91">
        <f>SUM(5.6-2.8)</f>
        <v>2.8</v>
      </c>
    </row>
    <row r="81" spans="1:5" ht="33" outlineLevel="2">
      <c r="A81" s="92" t="s">
        <v>80</v>
      </c>
      <c r="B81" s="71" t="s">
        <v>482</v>
      </c>
      <c r="C81" s="71" t="s">
        <v>79</v>
      </c>
      <c r="D81" s="71" t="s">
        <v>28</v>
      </c>
      <c r="E81" s="90">
        <f>SUM(E82)</f>
        <v>351.4</v>
      </c>
    </row>
    <row r="82" spans="1:5" ht="16.5" outlineLevel="3">
      <c r="A82" s="92" t="s">
        <v>82</v>
      </c>
      <c r="B82" s="71" t="s">
        <v>482</v>
      </c>
      <c r="C82" s="71" t="s">
        <v>81</v>
      </c>
      <c r="D82" s="71" t="s">
        <v>28</v>
      </c>
      <c r="E82" s="90">
        <f>SUM(E83+E85++E87+E89)</f>
        <v>351.4</v>
      </c>
    </row>
    <row r="83" spans="1:5" ht="16.5" outlineLevel="4">
      <c r="A83" s="92" t="s">
        <v>84</v>
      </c>
      <c r="B83" s="71" t="s">
        <v>482</v>
      </c>
      <c r="C83" s="71" t="s">
        <v>83</v>
      </c>
      <c r="D83" s="71" t="s">
        <v>28</v>
      </c>
      <c r="E83" s="90">
        <f>SUM(E84)</f>
        <v>140.4</v>
      </c>
    </row>
    <row r="84" spans="1:5" ht="16.5" outlineLevel="5">
      <c r="A84" s="89" t="s">
        <v>42</v>
      </c>
      <c r="B84" s="25" t="s">
        <v>482</v>
      </c>
      <c r="C84" s="25" t="s">
        <v>83</v>
      </c>
      <c r="D84" s="25" t="s">
        <v>41</v>
      </c>
      <c r="E84" s="91">
        <v>140.4</v>
      </c>
    </row>
    <row r="85" spans="1:5" ht="33" outlineLevel="4">
      <c r="A85" s="92" t="s">
        <v>86</v>
      </c>
      <c r="B85" s="71" t="s">
        <v>482</v>
      </c>
      <c r="C85" s="71" t="s">
        <v>85</v>
      </c>
      <c r="D85" s="71" t="s">
        <v>28</v>
      </c>
      <c r="E85" s="90">
        <f>SUM(E86)</f>
        <v>100</v>
      </c>
    </row>
    <row r="86" spans="1:5" ht="16.5" outlineLevel="5">
      <c r="A86" s="89" t="s">
        <v>42</v>
      </c>
      <c r="B86" s="25" t="s">
        <v>482</v>
      </c>
      <c r="C86" s="25" t="s">
        <v>85</v>
      </c>
      <c r="D86" s="25" t="s">
        <v>41</v>
      </c>
      <c r="E86" s="91">
        <v>100</v>
      </c>
    </row>
    <row r="87" spans="1:5" ht="33" outlineLevel="4">
      <c r="A87" s="92" t="s">
        <v>88</v>
      </c>
      <c r="B87" s="71" t="s">
        <v>482</v>
      </c>
      <c r="C87" s="71" t="s">
        <v>87</v>
      </c>
      <c r="D87" s="71" t="s">
        <v>28</v>
      </c>
      <c r="E87" s="90">
        <f>SUM(E88)</f>
        <v>100</v>
      </c>
    </row>
    <row r="88" spans="1:5" ht="16.5" outlineLevel="5">
      <c r="A88" s="89" t="s">
        <v>42</v>
      </c>
      <c r="B88" s="25" t="s">
        <v>482</v>
      </c>
      <c r="C88" s="25" t="s">
        <v>87</v>
      </c>
      <c r="D88" s="25" t="s">
        <v>41</v>
      </c>
      <c r="E88" s="91">
        <v>100</v>
      </c>
    </row>
    <row r="89" spans="1:5" ht="33" outlineLevel="4">
      <c r="A89" s="92" t="s">
        <v>90</v>
      </c>
      <c r="B89" s="71" t="s">
        <v>482</v>
      </c>
      <c r="C89" s="71" t="s">
        <v>89</v>
      </c>
      <c r="D89" s="71" t="s">
        <v>28</v>
      </c>
      <c r="E89" s="90">
        <f>SUM(E90)</f>
        <v>11</v>
      </c>
    </row>
    <row r="90" spans="1:5" ht="16.5" outlineLevel="5">
      <c r="A90" s="89" t="s">
        <v>42</v>
      </c>
      <c r="B90" s="25" t="s">
        <v>482</v>
      </c>
      <c r="C90" s="25" t="s">
        <v>89</v>
      </c>
      <c r="D90" s="25" t="s">
        <v>41</v>
      </c>
      <c r="E90" s="91">
        <v>11</v>
      </c>
    </row>
    <row r="91" spans="1:5" ht="33" outlineLevel="5">
      <c r="A91" s="29" t="s">
        <v>133</v>
      </c>
      <c r="B91" s="21" t="s">
        <v>482</v>
      </c>
      <c r="C91" s="21" t="s">
        <v>132</v>
      </c>
      <c r="D91" s="21"/>
      <c r="E91" s="30">
        <f>SUM(E93)</f>
        <v>682.7</v>
      </c>
    </row>
    <row r="92" spans="1:5" ht="16.5" outlineLevel="5">
      <c r="A92" s="29" t="s">
        <v>596</v>
      </c>
      <c r="B92" s="21" t="s">
        <v>482</v>
      </c>
      <c r="C92" s="21" t="s">
        <v>597</v>
      </c>
      <c r="D92" s="21"/>
      <c r="E92" s="30">
        <f>SUM(E93)</f>
        <v>682.7</v>
      </c>
    </row>
    <row r="93" spans="1:5" ht="33" outlineLevel="5">
      <c r="A93" s="89" t="s">
        <v>0</v>
      </c>
      <c r="B93" s="71" t="s">
        <v>482</v>
      </c>
      <c r="C93" s="71" t="s">
        <v>1</v>
      </c>
      <c r="D93" s="71" t="s">
        <v>28</v>
      </c>
      <c r="E93" s="90">
        <f>SUM(E94)</f>
        <v>682.7</v>
      </c>
    </row>
    <row r="94" spans="1:5" ht="16.5" outlineLevel="5">
      <c r="A94" s="89" t="s">
        <v>42</v>
      </c>
      <c r="B94" s="25" t="s">
        <v>482</v>
      </c>
      <c r="C94" s="25" t="s">
        <v>1</v>
      </c>
      <c r="D94" s="25" t="s">
        <v>41</v>
      </c>
      <c r="E94" s="91">
        <v>682.7</v>
      </c>
    </row>
    <row r="95" spans="1:5" ht="16.5" outlineLevel="2">
      <c r="A95" s="92" t="s">
        <v>92</v>
      </c>
      <c r="B95" s="71" t="s">
        <v>482</v>
      </c>
      <c r="C95" s="71" t="s">
        <v>91</v>
      </c>
      <c r="D95" s="71" t="s">
        <v>28</v>
      </c>
      <c r="E95" s="90">
        <f>SUM(E97+E100+E98)</f>
        <v>1563.5</v>
      </c>
    </row>
    <row r="96" spans="1:5" ht="49.5" outlineLevel="4">
      <c r="A96" s="92" t="s">
        <v>94</v>
      </c>
      <c r="B96" s="71" t="s">
        <v>482</v>
      </c>
      <c r="C96" s="71" t="s">
        <v>93</v>
      </c>
      <c r="D96" s="71" t="s">
        <v>28</v>
      </c>
      <c r="E96" s="90">
        <f>SUM(E97)</f>
        <v>1300</v>
      </c>
    </row>
    <row r="97" spans="1:5" ht="16.5" outlineLevel="5">
      <c r="A97" s="89" t="s">
        <v>42</v>
      </c>
      <c r="B97" s="25" t="s">
        <v>482</v>
      </c>
      <c r="C97" s="25" t="s">
        <v>93</v>
      </c>
      <c r="D97" s="25" t="s">
        <v>41</v>
      </c>
      <c r="E97" s="91">
        <v>1300</v>
      </c>
    </row>
    <row r="98" spans="1:5" ht="52.5" customHeight="1" outlineLevel="5">
      <c r="A98" s="92" t="s">
        <v>509</v>
      </c>
      <c r="B98" s="71" t="s">
        <v>482</v>
      </c>
      <c r="C98" s="71" t="s">
        <v>546</v>
      </c>
      <c r="D98" s="71"/>
      <c r="E98" s="90">
        <f>SUM(E99)</f>
        <v>85</v>
      </c>
    </row>
    <row r="99" spans="1:5" ht="16.5" outlineLevel="5">
      <c r="A99" s="89" t="s">
        <v>42</v>
      </c>
      <c r="B99" s="25" t="s">
        <v>482</v>
      </c>
      <c r="C99" s="25" t="s">
        <v>546</v>
      </c>
      <c r="D99" s="25" t="s">
        <v>41</v>
      </c>
      <c r="E99" s="91">
        <v>85</v>
      </c>
    </row>
    <row r="100" spans="1:5" ht="33.75" customHeight="1" outlineLevel="5">
      <c r="A100" s="92" t="s">
        <v>544</v>
      </c>
      <c r="B100" s="71" t="s">
        <v>482</v>
      </c>
      <c r="C100" s="71" t="s">
        <v>545</v>
      </c>
      <c r="D100" s="71"/>
      <c r="E100" s="90">
        <f>SUM(E101)</f>
        <v>178.5</v>
      </c>
    </row>
    <row r="101" spans="1:5" ht="16.5" outlineLevel="5">
      <c r="A101" s="89" t="s">
        <v>42</v>
      </c>
      <c r="B101" s="25" t="s">
        <v>482</v>
      </c>
      <c r="C101" s="25" t="s">
        <v>545</v>
      </c>
      <c r="D101" s="25" t="s">
        <v>41</v>
      </c>
      <c r="E101" s="91">
        <f>SUM(200-21.5)</f>
        <v>178.5</v>
      </c>
    </row>
    <row r="102" spans="1:5" ht="16.5">
      <c r="A102" s="92" t="s">
        <v>96</v>
      </c>
      <c r="B102" s="71" t="s">
        <v>95</v>
      </c>
      <c r="C102" s="71" t="s">
        <v>28</v>
      </c>
      <c r="D102" s="71" t="s">
        <v>28</v>
      </c>
      <c r="E102" s="90">
        <f>SUM(E106)</f>
        <v>881.1</v>
      </c>
    </row>
    <row r="103" spans="1:5" ht="16.5" outlineLevel="1">
      <c r="A103" s="92" t="s">
        <v>98</v>
      </c>
      <c r="B103" s="71" t="s">
        <v>97</v>
      </c>
      <c r="C103" s="71" t="s">
        <v>28</v>
      </c>
      <c r="D103" s="71" t="s">
        <v>28</v>
      </c>
      <c r="E103" s="90">
        <f>SUM(E106)</f>
        <v>881.1</v>
      </c>
    </row>
    <row r="104" spans="1:5" ht="16.5" outlineLevel="2">
      <c r="A104" s="92" t="s">
        <v>76</v>
      </c>
      <c r="B104" s="71" t="s">
        <v>97</v>
      </c>
      <c r="C104" s="71" t="s">
        <v>75</v>
      </c>
      <c r="D104" s="71" t="s">
        <v>28</v>
      </c>
      <c r="E104" s="90">
        <f>SUM(E106)</f>
        <v>881.1</v>
      </c>
    </row>
    <row r="105" spans="1:5" ht="33" outlineLevel="3">
      <c r="A105" s="92" t="s">
        <v>100</v>
      </c>
      <c r="B105" s="71" t="s">
        <v>97</v>
      </c>
      <c r="C105" s="71" t="s">
        <v>99</v>
      </c>
      <c r="D105" s="71" t="s">
        <v>28</v>
      </c>
      <c r="E105" s="90">
        <f>SUM(E106)</f>
        <v>881.1</v>
      </c>
    </row>
    <row r="106" spans="1:5" ht="16.5" outlineLevel="5">
      <c r="A106" s="89" t="s">
        <v>42</v>
      </c>
      <c r="B106" s="25" t="s">
        <v>97</v>
      </c>
      <c r="C106" s="25" t="s">
        <v>99</v>
      </c>
      <c r="D106" s="25" t="s">
        <v>41</v>
      </c>
      <c r="E106" s="91">
        <v>881.1</v>
      </c>
    </row>
    <row r="107" spans="1:5" ht="33">
      <c r="A107" s="92" t="s">
        <v>102</v>
      </c>
      <c r="B107" s="71" t="s">
        <v>101</v>
      </c>
      <c r="C107" s="71" t="s">
        <v>28</v>
      </c>
      <c r="D107" s="71" t="s">
        <v>28</v>
      </c>
      <c r="E107" s="90">
        <f>SUM(E108+E128+E124)</f>
        <v>14410.199999999999</v>
      </c>
    </row>
    <row r="108" spans="1:5" ht="16.5" outlineLevel="1">
      <c r="A108" s="92" t="s">
        <v>104</v>
      </c>
      <c r="B108" s="71" t="s">
        <v>103</v>
      </c>
      <c r="C108" s="71" t="s">
        <v>28</v>
      </c>
      <c r="D108" s="71" t="s">
        <v>28</v>
      </c>
      <c r="E108" s="90">
        <f>SUM(E109+E119)</f>
        <v>12175.099999999999</v>
      </c>
    </row>
    <row r="109" spans="1:5" ht="16.5" outlineLevel="2">
      <c r="A109" s="92" t="s">
        <v>106</v>
      </c>
      <c r="B109" s="71" t="s">
        <v>103</v>
      </c>
      <c r="C109" s="71" t="s">
        <v>105</v>
      </c>
      <c r="D109" s="71" t="s">
        <v>28</v>
      </c>
      <c r="E109" s="90">
        <f>SUM(E110+E112+E114+E116)</f>
        <v>11516.499999999998</v>
      </c>
    </row>
    <row r="110" spans="1:5" ht="66" outlineLevel="3">
      <c r="A110" s="92" t="s">
        <v>108</v>
      </c>
      <c r="B110" s="71" t="s">
        <v>103</v>
      </c>
      <c r="C110" s="71" t="s">
        <v>107</v>
      </c>
      <c r="D110" s="71" t="s">
        <v>28</v>
      </c>
      <c r="E110" s="90">
        <f>SUM(E111)</f>
        <v>1818.4</v>
      </c>
    </row>
    <row r="111" spans="1:5" ht="33" outlineLevel="5">
      <c r="A111" s="89" t="s">
        <v>110</v>
      </c>
      <c r="B111" s="25" t="s">
        <v>103</v>
      </c>
      <c r="C111" s="25" t="s">
        <v>107</v>
      </c>
      <c r="D111" s="25" t="s">
        <v>109</v>
      </c>
      <c r="E111" s="91">
        <f>SUM('[1]Лист1'!$D$27)</f>
        <v>1818.4</v>
      </c>
    </row>
    <row r="112" spans="1:5" ht="16.5" outlineLevel="3">
      <c r="A112" s="92" t="s">
        <v>112</v>
      </c>
      <c r="B112" s="71" t="s">
        <v>103</v>
      </c>
      <c r="C112" s="71" t="s">
        <v>111</v>
      </c>
      <c r="D112" s="71" t="s">
        <v>28</v>
      </c>
      <c r="E112" s="90">
        <f>SUM(E113)</f>
        <v>7144.4</v>
      </c>
    </row>
    <row r="113" spans="1:5" ht="33" outlineLevel="5">
      <c r="A113" s="89" t="s">
        <v>110</v>
      </c>
      <c r="B113" s="25" t="s">
        <v>103</v>
      </c>
      <c r="C113" s="25" t="s">
        <v>111</v>
      </c>
      <c r="D113" s="25" t="s">
        <v>109</v>
      </c>
      <c r="E113" s="91">
        <v>7144.4</v>
      </c>
    </row>
    <row r="114" spans="1:5" ht="33" outlineLevel="3">
      <c r="A114" s="92" t="s">
        <v>114</v>
      </c>
      <c r="B114" s="71" t="s">
        <v>103</v>
      </c>
      <c r="C114" s="71" t="s">
        <v>113</v>
      </c>
      <c r="D114" s="71" t="s">
        <v>28</v>
      </c>
      <c r="E114" s="90">
        <f>SUM(E115)</f>
        <v>2271.8</v>
      </c>
    </row>
    <row r="115" spans="1:5" ht="33" outlineLevel="5">
      <c r="A115" s="89" t="s">
        <v>110</v>
      </c>
      <c r="B115" s="25" t="s">
        <v>103</v>
      </c>
      <c r="C115" s="25" t="s">
        <v>113</v>
      </c>
      <c r="D115" s="25" t="s">
        <v>109</v>
      </c>
      <c r="E115" s="91">
        <v>2271.8</v>
      </c>
    </row>
    <row r="116" spans="1:5" ht="16.5" outlineLevel="3">
      <c r="A116" s="92" t="s">
        <v>116</v>
      </c>
      <c r="B116" s="71" t="s">
        <v>103</v>
      </c>
      <c r="C116" s="71" t="s">
        <v>115</v>
      </c>
      <c r="D116" s="71" t="s">
        <v>28</v>
      </c>
      <c r="E116" s="90">
        <f>SUM(E118)</f>
        <v>281.9</v>
      </c>
    </row>
    <row r="117" spans="1:5" ht="16.5" outlineLevel="4">
      <c r="A117" s="92" t="s">
        <v>118</v>
      </c>
      <c r="B117" s="71" t="s">
        <v>103</v>
      </c>
      <c r="C117" s="71" t="s">
        <v>117</v>
      </c>
      <c r="D117" s="71" t="s">
        <v>28</v>
      </c>
      <c r="E117" s="90">
        <f>SUM(E118)</f>
        <v>281.9</v>
      </c>
    </row>
    <row r="118" spans="1:5" ht="33" outlineLevel="5">
      <c r="A118" s="89" t="s">
        <v>110</v>
      </c>
      <c r="B118" s="25" t="s">
        <v>103</v>
      </c>
      <c r="C118" s="25" t="s">
        <v>117</v>
      </c>
      <c r="D118" s="25" t="s">
        <v>109</v>
      </c>
      <c r="E118" s="91">
        <v>281.9</v>
      </c>
    </row>
    <row r="119" spans="1:5" ht="16.5" outlineLevel="2">
      <c r="A119" s="92" t="s">
        <v>92</v>
      </c>
      <c r="B119" s="71" t="s">
        <v>103</v>
      </c>
      <c r="C119" s="71" t="s">
        <v>91</v>
      </c>
      <c r="D119" s="71" t="s">
        <v>28</v>
      </c>
      <c r="E119" s="90">
        <f>SUM(E120+E122)</f>
        <v>658.6</v>
      </c>
    </row>
    <row r="120" spans="1:5" ht="30.75" customHeight="1" outlineLevel="4">
      <c r="A120" s="92" t="s">
        <v>535</v>
      </c>
      <c r="B120" s="71" t="s">
        <v>103</v>
      </c>
      <c r="C120" s="71" t="s">
        <v>121</v>
      </c>
      <c r="D120" s="71" t="s">
        <v>28</v>
      </c>
      <c r="E120" s="90">
        <f>SUM(E121)</f>
        <v>463.2</v>
      </c>
    </row>
    <row r="121" spans="1:5" ht="33" outlineLevel="5">
      <c r="A121" s="89" t="s">
        <v>110</v>
      </c>
      <c r="B121" s="25" t="s">
        <v>103</v>
      </c>
      <c r="C121" s="25" t="s">
        <v>121</v>
      </c>
      <c r="D121" s="25" t="s">
        <v>109</v>
      </c>
      <c r="E121" s="91">
        <v>463.2</v>
      </c>
    </row>
    <row r="122" spans="1:5" ht="33" outlineLevel="4">
      <c r="A122" s="92" t="s">
        <v>124</v>
      </c>
      <c r="B122" s="71" t="s">
        <v>103</v>
      </c>
      <c r="C122" s="71" t="s">
        <v>123</v>
      </c>
      <c r="D122" s="71" t="s">
        <v>28</v>
      </c>
      <c r="E122" s="90">
        <f>SUM(E123)</f>
        <v>195.4</v>
      </c>
    </row>
    <row r="123" spans="1:5" ht="33" outlineLevel="5">
      <c r="A123" s="89" t="s">
        <v>110</v>
      </c>
      <c r="B123" s="25" t="s">
        <v>103</v>
      </c>
      <c r="C123" s="25" t="s">
        <v>123</v>
      </c>
      <c r="D123" s="25" t="s">
        <v>109</v>
      </c>
      <c r="E123" s="91">
        <f>SUM(145.4+50)</f>
        <v>195.4</v>
      </c>
    </row>
    <row r="124" spans="1:5" s="3" customFormat="1" ht="16.5" outlineLevel="5">
      <c r="A124" s="92" t="s">
        <v>390</v>
      </c>
      <c r="B124" s="71" t="s">
        <v>389</v>
      </c>
      <c r="C124" s="71"/>
      <c r="D124" s="71"/>
      <c r="E124" s="90">
        <f>SUM(E127)</f>
        <v>975.0999999999999</v>
      </c>
    </row>
    <row r="125" spans="1:5" ht="16.5" outlineLevel="5">
      <c r="A125" s="92" t="s">
        <v>76</v>
      </c>
      <c r="B125" s="71" t="s">
        <v>389</v>
      </c>
      <c r="C125" s="71" t="s">
        <v>75</v>
      </c>
      <c r="D125" s="71" t="s">
        <v>28</v>
      </c>
      <c r="E125" s="90">
        <f>SUM(E127)</f>
        <v>975.0999999999999</v>
      </c>
    </row>
    <row r="126" spans="1:5" ht="16.5" outlineLevel="5">
      <c r="A126" s="92" t="s">
        <v>78</v>
      </c>
      <c r="B126" s="71" t="s">
        <v>389</v>
      </c>
      <c r="C126" s="71" t="s">
        <v>77</v>
      </c>
      <c r="D126" s="71" t="s">
        <v>28</v>
      </c>
      <c r="E126" s="90">
        <f>SUM(E127)</f>
        <v>975.0999999999999</v>
      </c>
    </row>
    <row r="127" spans="1:5" ht="16.5" outlineLevel="5">
      <c r="A127" s="89" t="s">
        <v>42</v>
      </c>
      <c r="B127" s="25" t="s">
        <v>389</v>
      </c>
      <c r="C127" s="25" t="s">
        <v>77</v>
      </c>
      <c r="D127" s="25" t="s">
        <v>41</v>
      </c>
      <c r="E127" s="91">
        <f>SUM('[1]Лист1'!$D$24+36.8)</f>
        <v>975.0999999999999</v>
      </c>
    </row>
    <row r="128" spans="1:5" ht="36" customHeight="1" outlineLevel="1">
      <c r="A128" s="92" t="s">
        <v>126</v>
      </c>
      <c r="B128" s="71" t="s">
        <v>125</v>
      </c>
      <c r="C128" s="71" t="s">
        <v>28</v>
      </c>
      <c r="D128" s="71" t="s">
        <v>28</v>
      </c>
      <c r="E128" s="90">
        <f>SUM(E129)</f>
        <v>1260</v>
      </c>
    </row>
    <row r="129" spans="1:5" ht="22.5" customHeight="1" outlineLevel="2">
      <c r="A129" s="92" t="s">
        <v>92</v>
      </c>
      <c r="B129" s="71" t="s">
        <v>125</v>
      </c>
      <c r="C129" s="71" t="s">
        <v>91</v>
      </c>
      <c r="D129" s="71" t="s">
        <v>28</v>
      </c>
      <c r="E129" s="90">
        <f>SUM(E131)</f>
        <v>1260</v>
      </c>
    </row>
    <row r="130" spans="1:5" ht="49.5" outlineLevel="4">
      <c r="A130" s="92" t="s">
        <v>559</v>
      </c>
      <c r="B130" s="71" t="s">
        <v>125</v>
      </c>
      <c r="C130" s="71" t="s">
        <v>127</v>
      </c>
      <c r="D130" s="71" t="s">
        <v>28</v>
      </c>
      <c r="E130" s="90">
        <f>SUM(E131)</f>
        <v>1260</v>
      </c>
    </row>
    <row r="131" spans="1:5" ht="16.5" outlineLevel="5">
      <c r="A131" s="89" t="s">
        <v>42</v>
      </c>
      <c r="B131" s="25" t="s">
        <v>125</v>
      </c>
      <c r="C131" s="25" t="s">
        <v>127</v>
      </c>
      <c r="D131" s="25" t="s">
        <v>41</v>
      </c>
      <c r="E131" s="91">
        <f>SUM(960+300)</f>
        <v>1260</v>
      </c>
    </row>
    <row r="132" spans="1:5" ht="16.5">
      <c r="A132" s="92" t="s">
        <v>129</v>
      </c>
      <c r="B132" s="71" t="s">
        <v>128</v>
      </c>
      <c r="C132" s="71" t="s">
        <v>28</v>
      </c>
      <c r="D132" s="71" t="s">
        <v>28</v>
      </c>
      <c r="E132" s="90">
        <f>SUM(E137+E133)</f>
        <v>647.5</v>
      </c>
    </row>
    <row r="133" spans="1:5" ht="16.5">
      <c r="A133" s="165" t="s">
        <v>436</v>
      </c>
      <c r="B133" s="71" t="s">
        <v>437</v>
      </c>
      <c r="C133" s="71" t="s">
        <v>28</v>
      </c>
      <c r="D133" s="71" t="s">
        <v>28</v>
      </c>
      <c r="E133" s="90">
        <f>SUM(E134)</f>
        <v>247.5</v>
      </c>
    </row>
    <row r="134" spans="1:5" ht="16.5">
      <c r="A134" s="165" t="s">
        <v>438</v>
      </c>
      <c r="B134" s="71" t="s">
        <v>437</v>
      </c>
      <c r="C134" s="71" t="s">
        <v>439</v>
      </c>
      <c r="D134" s="71"/>
      <c r="E134" s="90">
        <f>SUM(E135)</f>
        <v>247.5</v>
      </c>
    </row>
    <row r="135" spans="1:5" ht="71.25" customHeight="1">
      <c r="A135" s="140" t="s">
        <v>440</v>
      </c>
      <c r="B135" s="71" t="s">
        <v>437</v>
      </c>
      <c r="C135" s="71" t="s">
        <v>441</v>
      </c>
      <c r="D135" s="71"/>
      <c r="E135" s="90">
        <f>SUM(E136)</f>
        <v>247.5</v>
      </c>
    </row>
    <row r="136" spans="1:5" ht="18" customHeight="1">
      <c r="A136" s="166" t="s">
        <v>147</v>
      </c>
      <c r="B136" s="25" t="s">
        <v>437</v>
      </c>
      <c r="C136" s="71" t="s">
        <v>441</v>
      </c>
      <c r="D136" s="25" t="s">
        <v>146</v>
      </c>
      <c r="E136" s="90">
        <v>247.5</v>
      </c>
    </row>
    <row r="137" spans="1:5" ht="17.25" customHeight="1" outlineLevel="1">
      <c r="A137" s="92" t="s">
        <v>131</v>
      </c>
      <c r="B137" s="71" t="s">
        <v>130</v>
      </c>
      <c r="C137" s="71" t="s">
        <v>28</v>
      </c>
      <c r="D137" s="71" t="s">
        <v>28</v>
      </c>
      <c r="E137" s="90">
        <f>SUM(E138+E141)</f>
        <v>400</v>
      </c>
    </row>
    <row r="138" spans="1:5" ht="20.25" customHeight="1" outlineLevel="2">
      <c r="A138" s="92" t="s">
        <v>133</v>
      </c>
      <c r="B138" s="71" t="s">
        <v>130</v>
      </c>
      <c r="C138" s="71" t="s">
        <v>132</v>
      </c>
      <c r="D138" s="71" t="s">
        <v>28</v>
      </c>
      <c r="E138" s="90">
        <f>SUM(E140)</f>
        <v>200</v>
      </c>
    </row>
    <row r="139" spans="1:5" ht="17.25" customHeight="1" outlineLevel="3">
      <c r="A139" s="92" t="s">
        <v>135</v>
      </c>
      <c r="B139" s="71" t="s">
        <v>130</v>
      </c>
      <c r="C139" s="71" t="s">
        <v>134</v>
      </c>
      <c r="D139" s="71" t="s">
        <v>28</v>
      </c>
      <c r="E139" s="90">
        <f>SUM(E140)</f>
        <v>200</v>
      </c>
    </row>
    <row r="140" spans="1:5" ht="20.25" customHeight="1" outlineLevel="5">
      <c r="A140" s="89" t="s">
        <v>135</v>
      </c>
      <c r="B140" s="25" t="s">
        <v>130</v>
      </c>
      <c r="C140" s="25" t="s">
        <v>134</v>
      </c>
      <c r="D140" s="25" t="s">
        <v>136</v>
      </c>
      <c r="E140" s="91">
        <v>200</v>
      </c>
    </row>
    <row r="141" spans="1:5" ht="18.75" customHeight="1" outlineLevel="2">
      <c r="A141" s="92" t="s">
        <v>92</v>
      </c>
      <c r="B141" s="71" t="s">
        <v>130</v>
      </c>
      <c r="C141" s="71" t="s">
        <v>91</v>
      </c>
      <c r="D141" s="71" t="s">
        <v>28</v>
      </c>
      <c r="E141" s="90">
        <f>SUM(E142)</f>
        <v>200</v>
      </c>
    </row>
    <row r="142" spans="1:5" ht="37.5" customHeight="1" outlineLevel="3">
      <c r="A142" s="92" t="s">
        <v>523</v>
      </c>
      <c r="B142" s="71" t="s">
        <v>130</v>
      </c>
      <c r="C142" s="71" t="s">
        <v>137</v>
      </c>
      <c r="D142" s="71" t="s">
        <v>28</v>
      </c>
      <c r="E142" s="90">
        <f>SUM(E143)</f>
        <v>200</v>
      </c>
    </row>
    <row r="143" spans="1:5" ht="22.5" customHeight="1" outlineLevel="5">
      <c r="A143" s="89" t="s">
        <v>42</v>
      </c>
      <c r="B143" s="25" t="s">
        <v>130</v>
      </c>
      <c r="C143" s="25" t="s">
        <v>137</v>
      </c>
      <c r="D143" s="25" t="s">
        <v>41</v>
      </c>
      <c r="E143" s="91">
        <v>200</v>
      </c>
    </row>
    <row r="144" spans="1:5" ht="20.25" customHeight="1">
      <c r="A144" s="92" t="s">
        <v>139</v>
      </c>
      <c r="B144" s="71" t="s">
        <v>138</v>
      </c>
      <c r="C144" s="71" t="s">
        <v>28</v>
      </c>
      <c r="D144" s="71" t="s">
        <v>28</v>
      </c>
      <c r="E144" s="90">
        <f>SUM(E145+E165+E179+E207)</f>
        <v>111139.3</v>
      </c>
    </row>
    <row r="145" spans="1:5" ht="22.5" customHeight="1" outlineLevel="1">
      <c r="A145" s="92" t="s">
        <v>141</v>
      </c>
      <c r="B145" s="71" t="s">
        <v>140</v>
      </c>
      <c r="C145" s="71" t="s">
        <v>28</v>
      </c>
      <c r="D145" s="71" t="s">
        <v>28</v>
      </c>
      <c r="E145" s="90">
        <f>SUM(E146+E157)</f>
        <v>59856.8</v>
      </c>
    </row>
    <row r="146" spans="1:5" ht="33" outlineLevel="2">
      <c r="A146" s="92" t="s">
        <v>44</v>
      </c>
      <c r="B146" s="71" t="s">
        <v>140</v>
      </c>
      <c r="C146" s="71" t="s">
        <v>142</v>
      </c>
      <c r="D146" s="71" t="s">
        <v>28</v>
      </c>
      <c r="E146" s="90">
        <f>SUM(E152+E147)</f>
        <v>55952.8</v>
      </c>
    </row>
    <row r="147" spans="1:5" ht="72.75" customHeight="1" outlineLevel="2">
      <c r="A147" s="92" t="s">
        <v>5</v>
      </c>
      <c r="B147" s="71" t="s">
        <v>140</v>
      </c>
      <c r="C147" s="71" t="s">
        <v>2</v>
      </c>
      <c r="D147" s="71"/>
      <c r="E147" s="90">
        <f>SUM(E148+E150)</f>
        <v>36825</v>
      </c>
    </row>
    <row r="148" spans="1:5" ht="33" outlineLevel="2">
      <c r="A148" s="92" t="s">
        <v>506</v>
      </c>
      <c r="B148" s="71" t="s">
        <v>140</v>
      </c>
      <c r="C148" s="71" t="s">
        <v>3</v>
      </c>
      <c r="D148" s="71"/>
      <c r="E148" s="90">
        <f>SUM(E149)</f>
        <v>1541</v>
      </c>
    </row>
    <row r="149" spans="1:5" ht="16.5" outlineLevel="2">
      <c r="A149" s="89" t="s">
        <v>149</v>
      </c>
      <c r="B149" s="71" t="s">
        <v>140</v>
      </c>
      <c r="C149" s="71" t="s">
        <v>3</v>
      </c>
      <c r="D149" s="71" t="s">
        <v>146</v>
      </c>
      <c r="E149" s="90">
        <v>1541</v>
      </c>
    </row>
    <row r="150" spans="1:5" ht="56.25" customHeight="1" outlineLevel="2">
      <c r="A150" s="92" t="s">
        <v>6</v>
      </c>
      <c r="B150" s="71" t="s">
        <v>140</v>
      </c>
      <c r="C150" s="71" t="s">
        <v>4</v>
      </c>
      <c r="D150" s="71"/>
      <c r="E150" s="90">
        <f>SUM(E151)</f>
        <v>35284</v>
      </c>
    </row>
    <row r="151" spans="1:5" ht="16.5" outlineLevel="2">
      <c r="A151" s="89" t="s">
        <v>149</v>
      </c>
      <c r="B151" s="71" t="s">
        <v>140</v>
      </c>
      <c r="C151" s="71" t="s">
        <v>4</v>
      </c>
      <c r="D151" s="71" t="s">
        <v>148</v>
      </c>
      <c r="E151" s="90">
        <v>35284</v>
      </c>
    </row>
    <row r="152" spans="1:5" ht="34.5" customHeight="1" outlineLevel="3">
      <c r="A152" s="92" t="s">
        <v>145</v>
      </c>
      <c r="B152" s="71" t="s">
        <v>140</v>
      </c>
      <c r="C152" s="71" t="s">
        <v>144</v>
      </c>
      <c r="D152" s="71" t="s">
        <v>28</v>
      </c>
      <c r="E152" s="90">
        <f>SUM(E153+E155)</f>
        <v>19127.8</v>
      </c>
    </row>
    <row r="153" spans="1:5" ht="21" customHeight="1" outlineLevel="3">
      <c r="A153" s="92" t="s">
        <v>506</v>
      </c>
      <c r="B153" s="71" t="s">
        <v>140</v>
      </c>
      <c r="C153" s="71" t="s">
        <v>507</v>
      </c>
      <c r="D153" s="71" t="s">
        <v>28</v>
      </c>
      <c r="E153" s="90">
        <f>SUM(E154:E154)</f>
        <v>861.8</v>
      </c>
    </row>
    <row r="154" spans="1:5" ht="16.5" outlineLevel="3">
      <c r="A154" s="89" t="s">
        <v>147</v>
      </c>
      <c r="B154" s="25" t="s">
        <v>140</v>
      </c>
      <c r="C154" s="25" t="s">
        <v>507</v>
      </c>
      <c r="D154" s="25" t="s">
        <v>146</v>
      </c>
      <c r="E154" s="91">
        <v>861.8</v>
      </c>
    </row>
    <row r="155" spans="1:5" ht="31.5" customHeight="1" outlineLevel="3">
      <c r="A155" s="92" t="s">
        <v>587</v>
      </c>
      <c r="B155" s="25" t="s">
        <v>140</v>
      </c>
      <c r="C155" s="25" t="s">
        <v>586</v>
      </c>
      <c r="D155" s="25"/>
      <c r="E155" s="91">
        <f>SUM(E156)</f>
        <v>18266</v>
      </c>
    </row>
    <row r="156" spans="1:5" ht="16.5" outlineLevel="3">
      <c r="A156" s="89" t="s">
        <v>149</v>
      </c>
      <c r="B156" s="25" t="s">
        <v>140</v>
      </c>
      <c r="C156" s="25" t="s">
        <v>586</v>
      </c>
      <c r="D156" s="25" t="s">
        <v>148</v>
      </c>
      <c r="E156" s="91">
        <v>18266</v>
      </c>
    </row>
    <row r="157" spans="1:5" ht="16.5" outlineLevel="2">
      <c r="A157" s="92" t="s">
        <v>92</v>
      </c>
      <c r="B157" s="71" t="s">
        <v>140</v>
      </c>
      <c r="C157" s="71" t="s">
        <v>91</v>
      </c>
      <c r="D157" s="71" t="s">
        <v>28</v>
      </c>
      <c r="E157" s="90">
        <f>SUM(E163+E158)</f>
        <v>3904</v>
      </c>
    </row>
    <row r="158" spans="1:5" ht="49.5" customHeight="1" outlineLevel="2">
      <c r="A158" s="141" t="s">
        <v>541</v>
      </c>
      <c r="B158" s="71" t="s">
        <v>140</v>
      </c>
      <c r="C158" s="143" t="s">
        <v>540</v>
      </c>
      <c r="D158" s="143" t="s">
        <v>28</v>
      </c>
      <c r="E158" s="144">
        <f>SUM(E160+E161)</f>
        <v>3854</v>
      </c>
    </row>
    <row r="159" spans="1:5" ht="33" outlineLevel="2">
      <c r="A159" s="141" t="s">
        <v>553</v>
      </c>
      <c r="B159" s="71" t="s">
        <v>140</v>
      </c>
      <c r="C159" s="143" t="s">
        <v>552</v>
      </c>
      <c r="D159" s="143" t="s">
        <v>28</v>
      </c>
      <c r="E159" s="144">
        <f>SUM(E160)</f>
        <v>150</v>
      </c>
    </row>
    <row r="160" spans="1:5" ht="16.5" outlineLevel="2">
      <c r="A160" s="140" t="s">
        <v>42</v>
      </c>
      <c r="B160" s="25" t="s">
        <v>140</v>
      </c>
      <c r="C160" s="145" t="s">
        <v>552</v>
      </c>
      <c r="D160" s="145" t="s">
        <v>41</v>
      </c>
      <c r="E160" s="146">
        <v>150</v>
      </c>
    </row>
    <row r="161" spans="1:5" ht="34.5" customHeight="1" outlineLevel="2">
      <c r="A161" s="141" t="s">
        <v>518</v>
      </c>
      <c r="B161" s="71" t="s">
        <v>140</v>
      </c>
      <c r="C161" s="143" t="s">
        <v>557</v>
      </c>
      <c r="D161" s="143" t="s">
        <v>28</v>
      </c>
      <c r="E161" s="144">
        <f>SUM(E162)</f>
        <v>3704</v>
      </c>
    </row>
    <row r="162" spans="1:5" ht="16.5" outlineLevel="2">
      <c r="A162" s="140" t="s">
        <v>42</v>
      </c>
      <c r="B162" s="25" t="s">
        <v>140</v>
      </c>
      <c r="C162" s="145" t="s">
        <v>557</v>
      </c>
      <c r="D162" s="145" t="s">
        <v>41</v>
      </c>
      <c r="E162" s="146">
        <f>SUM(2104+1600)</f>
        <v>3704</v>
      </c>
    </row>
    <row r="163" spans="1:5" ht="66" outlineLevel="3">
      <c r="A163" s="92" t="s">
        <v>151</v>
      </c>
      <c r="B163" s="71" t="s">
        <v>140</v>
      </c>
      <c r="C163" s="71" t="s">
        <v>150</v>
      </c>
      <c r="D163" s="71" t="s">
        <v>28</v>
      </c>
      <c r="E163" s="90">
        <f>SUM(E164)</f>
        <v>50</v>
      </c>
    </row>
    <row r="164" spans="1:5" ht="16.5" outlineLevel="5">
      <c r="A164" s="89" t="s">
        <v>42</v>
      </c>
      <c r="B164" s="25" t="s">
        <v>140</v>
      </c>
      <c r="C164" s="25" t="s">
        <v>150</v>
      </c>
      <c r="D164" s="25" t="s">
        <v>41</v>
      </c>
      <c r="E164" s="91">
        <v>50</v>
      </c>
    </row>
    <row r="165" spans="1:5" ht="16.5" outlineLevel="1">
      <c r="A165" s="92" t="s">
        <v>153</v>
      </c>
      <c r="B165" s="71" t="s">
        <v>152</v>
      </c>
      <c r="C165" s="71" t="s">
        <v>28</v>
      </c>
      <c r="D165" s="71" t="s">
        <v>28</v>
      </c>
      <c r="E165" s="90">
        <f>SUM(E169+E166)</f>
        <v>8667.5</v>
      </c>
    </row>
    <row r="166" spans="1:5" ht="16.5" outlineLevel="1">
      <c r="A166" s="141" t="s">
        <v>68</v>
      </c>
      <c r="B166" s="142" t="s">
        <v>152</v>
      </c>
      <c r="C166" s="143" t="s">
        <v>69</v>
      </c>
      <c r="D166" s="143" t="s">
        <v>28</v>
      </c>
      <c r="E166" s="144">
        <f>SUM(E168)</f>
        <v>38.5</v>
      </c>
    </row>
    <row r="167" spans="1:5" ht="16.5" outlineLevel="1">
      <c r="A167" s="141" t="s">
        <v>71</v>
      </c>
      <c r="B167" s="142" t="s">
        <v>152</v>
      </c>
      <c r="C167" s="143" t="s">
        <v>70</v>
      </c>
      <c r="D167" s="143" t="s">
        <v>28</v>
      </c>
      <c r="E167" s="144">
        <f>SUM(E168)</f>
        <v>38.5</v>
      </c>
    </row>
    <row r="168" spans="1:5" ht="16.5" outlineLevel="1">
      <c r="A168" s="140" t="s">
        <v>42</v>
      </c>
      <c r="B168" s="145" t="s">
        <v>152</v>
      </c>
      <c r="C168" s="145" t="s">
        <v>70</v>
      </c>
      <c r="D168" s="145" t="s">
        <v>41</v>
      </c>
      <c r="E168" s="146">
        <v>38.5</v>
      </c>
    </row>
    <row r="169" spans="1:5" ht="16.5" outlineLevel="2">
      <c r="A169" s="92" t="s">
        <v>92</v>
      </c>
      <c r="B169" s="71" t="s">
        <v>152</v>
      </c>
      <c r="C169" s="71" t="s">
        <v>91</v>
      </c>
      <c r="D169" s="71" t="s">
        <v>28</v>
      </c>
      <c r="E169" s="90">
        <f>SUM(E170+E173)</f>
        <v>8629</v>
      </c>
    </row>
    <row r="170" spans="1:5" ht="33" outlineLevel="4">
      <c r="A170" s="92" t="s">
        <v>155</v>
      </c>
      <c r="B170" s="71" t="s">
        <v>152</v>
      </c>
      <c r="C170" s="71" t="s">
        <v>154</v>
      </c>
      <c r="D170" s="71" t="s">
        <v>28</v>
      </c>
      <c r="E170" s="90">
        <f>SUM(E171:E172)</f>
        <v>2775.2</v>
      </c>
    </row>
    <row r="171" spans="1:5" ht="16.5" outlineLevel="4">
      <c r="A171" s="89" t="s">
        <v>149</v>
      </c>
      <c r="B171" s="25" t="s">
        <v>152</v>
      </c>
      <c r="C171" s="25" t="s">
        <v>154</v>
      </c>
      <c r="D171" s="25" t="s">
        <v>148</v>
      </c>
      <c r="E171" s="91">
        <v>1480.1</v>
      </c>
    </row>
    <row r="172" spans="1:5" ht="16.5" outlineLevel="5">
      <c r="A172" s="89" t="s">
        <v>42</v>
      </c>
      <c r="B172" s="25" t="s">
        <v>152</v>
      </c>
      <c r="C172" s="25" t="s">
        <v>154</v>
      </c>
      <c r="D172" s="25" t="s">
        <v>41</v>
      </c>
      <c r="E172" s="91">
        <v>1295.1</v>
      </c>
    </row>
    <row r="173" spans="1:5" ht="51" customHeight="1" outlineLevel="5">
      <c r="A173" s="141" t="s">
        <v>541</v>
      </c>
      <c r="B173" s="71" t="s">
        <v>152</v>
      </c>
      <c r="C173" s="143" t="s">
        <v>540</v>
      </c>
      <c r="D173" s="143" t="s">
        <v>28</v>
      </c>
      <c r="E173" s="144">
        <f>SUM(E175+E176)</f>
        <v>5853.8</v>
      </c>
    </row>
    <row r="174" spans="1:5" ht="33" outlineLevel="5">
      <c r="A174" s="141" t="s">
        <v>517</v>
      </c>
      <c r="B174" s="71" t="s">
        <v>152</v>
      </c>
      <c r="C174" s="143" t="s">
        <v>554</v>
      </c>
      <c r="D174" s="143" t="s">
        <v>28</v>
      </c>
      <c r="E174" s="144">
        <f>SUM(E175)</f>
        <v>319.6</v>
      </c>
    </row>
    <row r="175" spans="1:5" ht="16.5" outlineLevel="5">
      <c r="A175" s="140" t="s">
        <v>42</v>
      </c>
      <c r="B175" s="25" t="s">
        <v>152</v>
      </c>
      <c r="C175" s="145" t="s">
        <v>554</v>
      </c>
      <c r="D175" s="145" t="s">
        <v>41</v>
      </c>
      <c r="E175" s="146">
        <v>319.6</v>
      </c>
    </row>
    <row r="176" spans="1:5" ht="49.5" outlineLevel="5">
      <c r="A176" s="141" t="s">
        <v>555</v>
      </c>
      <c r="B176" s="71" t="s">
        <v>152</v>
      </c>
      <c r="C176" s="143" t="s">
        <v>556</v>
      </c>
      <c r="D176" s="143" t="s">
        <v>28</v>
      </c>
      <c r="E176" s="144">
        <f>SUM(E177:E178)</f>
        <v>5534.2</v>
      </c>
    </row>
    <row r="177" spans="1:5" ht="16.5" outlineLevel="5">
      <c r="A177" s="89" t="s">
        <v>149</v>
      </c>
      <c r="B177" s="25" t="s">
        <v>152</v>
      </c>
      <c r="C177" s="145" t="s">
        <v>556</v>
      </c>
      <c r="D177" s="145" t="s">
        <v>148</v>
      </c>
      <c r="E177" s="147">
        <v>1495.6</v>
      </c>
    </row>
    <row r="178" spans="1:5" ht="16.5" outlineLevel="5">
      <c r="A178" s="140" t="s">
        <v>42</v>
      </c>
      <c r="B178" s="25" t="s">
        <v>152</v>
      </c>
      <c r="C178" s="145" t="s">
        <v>556</v>
      </c>
      <c r="D178" s="145" t="s">
        <v>41</v>
      </c>
      <c r="E178" s="146">
        <v>4038.6</v>
      </c>
    </row>
    <row r="179" spans="1:5" ht="16.5" outlineLevel="1">
      <c r="A179" s="92" t="s">
        <v>157</v>
      </c>
      <c r="B179" s="71" t="s">
        <v>156</v>
      </c>
      <c r="C179" s="71" t="s">
        <v>28</v>
      </c>
      <c r="D179" s="71" t="s">
        <v>28</v>
      </c>
      <c r="E179" s="90">
        <f>SUM(E186+E200+E183+E180)</f>
        <v>39243.299999999996</v>
      </c>
    </row>
    <row r="180" spans="1:5" ht="16.5" outlineLevel="1">
      <c r="A180" s="141" t="s">
        <v>68</v>
      </c>
      <c r="B180" s="142" t="s">
        <v>156</v>
      </c>
      <c r="C180" s="143" t="s">
        <v>69</v>
      </c>
      <c r="D180" s="143" t="s">
        <v>28</v>
      </c>
      <c r="E180" s="144">
        <f>SUM(E181)</f>
        <v>63.1</v>
      </c>
    </row>
    <row r="181" spans="1:5" ht="16.5" outlineLevel="1">
      <c r="A181" s="141" t="s">
        <v>71</v>
      </c>
      <c r="B181" s="142" t="s">
        <v>156</v>
      </c>
      <c r="C181" s="143" t="s">
        <v>70</v>
      </c>
      <c r="D181" s="143" t="s">
        <v>28</v>
      </c>
      <c r="E181" s="144">
        <f>SUM(E182)</f>
        <v>63.1</v>
      </c>
    </row>
    <row r="182" spans="1:5" ht="16.5" outlineLevel="1">
      <c r="A182" s="140" t="s">
        <v>42</v>
      </c>
      <c r="B182" s="145" t="s">
        <v>156</v>
      </c>
      <c r="C182" s="145" t="s">
        <v>70</v>
      </c>
      <c r="D182" s="145" t="s">
        <v>41</v>
      </c>
      <c r="E182" s="168">
        <v>63.1</v>
      </c>
    </row>
    <row r="183" spans="1:5" ht="16.5" outlineLevel="1">
      <c r="A183" s="92" t="s">
        <v>563</v>
      </c>
      <c r="B183" s="71" t="s">
        <v>156</v>
      </c>
      <c r="C183" s="71" t="s">
        <v>565</v>
      </c>
      <c r="D183" s="71"/>
      <c r="E183" s="90">
        <f>SUM(E185)</f>
        <v>18500</v>
      </c>
    </row>
    <row r="184" spans="1:5" ht="32.25" customHeight="1" outlineLevel="1">
      <c r="A184" s="92" t="s">
        <v>564</v>
      </c>
      <c r="B184" s="71" t="s">
        <v>156</v>
      </c>
      <c r="C184" s="71" t="s">
        <v>566</v>
      </c>
      <c r="D184" s="71"/>
      <c r="E184" s="90">
        <f>SUM(E185)</f>
        <v>18500</v>
      </c>
    </row>
    <row r="185" spans="1:5" ht="16.5" outlineLevel="1">
      <c r="A185" s="89" t="s">
        <v>42</v>
      </c>
      <c r="B185" s="25" t="s">
        <v>156</v>
      </c>
      <c r="C185" s="25" t="s">
        <v>566</v>
      </c>
      <c r="D185" s="25" t="s">
        <v>41</v>
      </c>
      <c r="E185" s="91">
        <v>18500</v>
      </c>
    </row>
    <row r="186" spans="1:5" ht="16.5" outlineLevel="2">
      <c r="A186" s="92" t="s">
        <v>157</v>
      </c>
      <c r="B186" s="71" t="s">
        <v>156</v>
      </c>
      <c r="C186" s="71" t="s">
        <v>158</v>
      </c>
      <c r="D186" s="71" t="s">
        <v>28</v>
      </c>
      <c r="E186" s="90">
        <f>SUM(E187+E189+E194+E196+E198)</f>
        <v>15162.400000000001</v>
      </c>
    </row>
    <row r="187" spans="1:5" ht="16.5" outlineLevel="3">
      <c r="A187" s="92" t="s">
        <v>160</v>
      </c>
      <c r="B187" s="71" t="s">
        <v>156</v>
      </c>
      <c r="C187" s="71" t="s">
        <v>159</v>
      </c>
      <c r="D187" s="71" t="s">
        <v>28</v>
      </c>
      <c r="E187" s="90">
        <f>SUM(E188)</f>
        <v>4426.8</v>
      </c>
    </row>
    <row r="188" spans="1:5" ht="16.5" outlineLevel="5">
      <c r="A188" s="89" t="s">
        <v>42</v>
      </c>
      <c r="B188" s="25" t="s">
        <v>156</v>
      </c>
      <c r="C188" s="25" t="s">
        <v>159</v>
      </c>
      <c r="D188" s="25" t="s">
        <v>41</v>
      </c>
      <c r="E188" s="91">
        <f>SUM(5607.8-1181)</f>
        <v>4426.8</v>
      </c>
    </row>
    <row r="189" spans="1:5" ht="34.5" customHeight="1" outlineLevel="3">
      <c r="A189" s="92" t="s">
        <v>162</v>
      </c>
      <c r="B189" s="71" t="s">
        <v>156</v>
      </c>
      <c r="C189" s="71" t="s">
        <v>161</v>
      </c>
      <c r="D189" s="71" t="s">
        <v>28</v>
      </c>
      <c r="E189" s="90">
        <f>SUM(E190+E192)</f>
        <v>6215.4</v>
      </c>
    </row>
    <row r="190" spans="1:5" ht="37.5" customHeight="1" outlineLevel="4">
      <c r="A190" s="92" t="s">
        <v>162</v>
      </c>
      <c r="B190" s="71" t="s">
        <v>156</v>
      </c>
      <c r="C190" s="71" t="s">
        <v>161</v>
      </c>
      <c r="D190" s="71" t="s">
        <v>28</v>
      </c>
      <c r="E190" s="90">
        <f>SUM(E191)</f>
        <v>5499.4</v>
      </c>
    </row>
    <row r="191" spans="1:5" ht="16.5" outlineLevel="5">
      <c r="A191" s="89" t="s">
        <v>42</v>
      </c>
      <c r="B191" s="25" t="s">
        <v>156</v>
      </c>
      <c r="C191" s="25" t="s">
        <v>161</v>
      </c>
      <c r="D191" s="25" t="s">
        <v>41</v>
      </c>
      <c r="E191" s="91">
        <v>5499.4</v>
      </c>
    </row>
    <row r="192" spans="1:5" ht="49.5" outlineLevel="4">
      <c r="A192" s="92" t="s">
        <v>164</v>
      </c>
      <c r="B192" s="71" t="s">
        <v>156</v>
      </c>
      <c r="C192" s="71" t="s">
        <v>163</v>
      </c>
      <c r="D192" s="71" t="s">
        <v>28</v>
      </c>
      <c r="E192" s="90">
        <f>SUM(E193)</f>
        <v>716</v>
      </c>
    </row>
    <row r="193" spans="1:5" ht="16.5" outlineLevel="5">
      <c r="A193" s="89" t="s">
        <v>42</v>
      </c>
      <c r="B193" s="25" t="s">
        <v>156</v>
      </c>
      <c r="C193" s="25" t="s">
        <v>163</v>
      </c>
      <c r="D193" s="25" t="s">
        <v>41</v>
      </c>
      <c r="E193" s="91">
        <f>SUM('[1]Лист1'!$D$14)</f>
        <v>716</v>
      </c>
    </row>
    <row r="194" spans="1:5" ht="16.5" outlineLevel="3">
      <c r="A194" s="92" t="s">
        <v>166</v>
      </c>
      <c r="B194" s="71" t="s">
        <v>156</v>
      </c>
      <c r="C194" s="71" t="s">
        <v>165</v>
      </c>
      <c r="D194" s="71" t="s">
        <v>28</v>
      </c>
      <c r="E194" s="90">
        <f>SUM(E195)</f>
        <v>115</v>
      </c>
    </row>
    <row r="195" spans="1:5" ht="16.5" outlineLevel="5">
      <c r="A195" s="89" t="s">
        <v>42</v>
      </c>
      <c r="B195" s="25" t="s">
        <v>156</v>
      </c>
      <c r="C195" s="25" t="s">
        <v>165</v>
      </c>
      <c r="D195" s="25" t="s">
        <v>41</v>
      </c>
      <c r="E195" s="91">
        <v>115</v>
      </c>
    </row>
    <row r="196" spans="1:5" ht="16.5" outlineLevel="3">
      <c r="A196" s="92" t="s">
        <v>168</v>
      </c>
      <c r="B196" s="71" t="s">
        <v>156</v>
      </c>
      <c r="C196" s="71" t="s">
        <v>167</v>
      </c>
      <c r="D196" s="71" t="s">
        <v>28</v>
      </c>
      <c r="E196" s="90">
        <f>SUM(E197)</f>
        <v>145</v>
      </c>
    </row>
    <row r="197" spans="1:5" ht="16.5" outlineLevel="5">
      <c r="A197" s="89" t="s">
        <v>42</v>
      </c>
      <c r="B197" s="25" t="s">
        <v>156</v>
      </c>
      <c r="C197" s="25" t="s">
        <v>167</v>
      </c>
      <c r="D197" s="25" t="s">
        <v>41</v>
      </c>
      <c r="E197" s="91">
        <v>145</v>
      </c>
    </row>
    <row r="198" spans="1:5" ht="20.25" customHeight="1" outlineLevel="3">
      <c r="A198" s="92" t="s">
        <v>170</v>
      </c>
      <c r="B198" s="71" t="s">
        <v>156</v>
      </c>
      <c r="C198" s="71" t="s">
        <v>169</v>
      </c>
      <c r="D198" s="71" t="s">
        <v>28</v>
      </c>
      <c r="E198" s="90">
        <f>SUM(E199)</f>
        <v>4260.2</v>
      </c>
    </row>
    <row r="199" spans="1:5" ht="16.5" outlineLevel="5">
      <c r="A199" s="89" t="s">
        <v>42</v>
      </c>
      <c r="B199" s="25" t="s">
        <v>156</v>
      </c>
      <c r="C199" s="25" t="s">
        <v>169</v>
      </c>
      <c r="D199" s="25" t="s">
        <v>41</v>
      </c>
      <c r="E199" s="91">
        <v>4260.2</v>
      </c>
    </row>
    <row r="200" spans="1:5" ht="16.5" outlineLevel="2">
      <c r="A200" s="92" t="s">
        <v>92</v>
      </c>
      <c r="B200" s="71" t="s">
        <v>156</v>
      </c>
      <c r="C200" s="71" t="s">
        <v>91</v>
      </c>
      <c r="D200" s="71" t="s">
        <v>28</v>
      </c>
      <c r="E200" s="90">
        <f>SUM(E203+E201+E205)</f>
        <v>5517.799999999997</v>
      </c>
    </row>
    <row r="201" spans="1:5" ht="33.75" customHeight="1" outlineLevel="2">
      <c r="A201" s="92" t="s">
        <v>535</v>
      </c>
      <c r="B201" s="71" t="s">
        <v>156</v>
      </c>
      <c r="C201" s="71" t="s">
        <v>121</v>
      </c>
      <c r="D201" s="71" t="s">
        <v>28</v>
      </c>
      <c r="E201" s="90">
        <f>SUM(E202)</f>
        <v>371.59999999999707</v>
      </c>
    </row>
    <row r="202" spans="1:5" ht="16.5" outlineLevel="2">
      <c r="A202" s="89" t="s">
        <v>42</v>
      </c>
      <c r="B202" s="25" t="s">
        <v>156</v>
      </c>
      <c r="C202" s="25" t="s">
        <v>121</v>
      </c>
      <c r="D202" s="25" t="s">
        <v>41</v>
      </c>
      <c r="E202" s="91">
        <f>SUM(300+18500+71.6+43.6-18500-43.6)</f>
        <v>371.59999999999707</v>
      </c>
    </row>
    <row r="203" spans="1:5" ht="52.5" customHeight="1" outlineLevel="5">
      <c r="A203" s="92" t="s">
        <v>508</v>
      </c>
      <c r="B203" s="71" t="s">
        <v>156</v>
      </c>
      <c r="C203" s="71" t="s">
        <v>510</v>
      </c>
      <c r="D203" s="71" t="s">
        <v>28</v>
      </c>
      <c r="E203" s="90">
        <f>SUM(E204)</f>
        <v>2000</v>
      </c>
    </row>
    <row r="204" spans="1:5" ht="16.5" outlineLevel="5">
      <c r="A204" s="89" t="s">
        <v>42</v>
      </c>
      <c r="B204" s="25" t="s">
        <v>156</v>
      </c>
      <c r="C204" s="25" t="s">
        <v>510</v>
      </c>
      <c r="D204" s="25" t="s">
        <v>41</v>
      </c>
      <c r="E204" s="91">
        <f>SUM(1000+1000)</f>
        <v>2000</v>
      </c>
    </row>
    <row r="205" spans="1:5" ht="33" outlineLevel="5">
      <c r="A205" s="92" t="s">
        <v>7</v>
      </c>
      <c r="B205" s="71" t="s">
        <v>156</v>
      </c>
      <c r="C205" s="71" t="s">
        <v>8</v>
      </c>
      <c r="D205" s="71"/>
      <c r="E205" s="90">
        <f>SUM(E206)</f>
        <v>3146.2</v>
      </c>
    </row>
    <row r="206" spans="1:5" ht="16.5" outlineLevel="5">
      <c r="A206" s="89" t="s">
        <v>42</v>
      </c>
      <c r="B206" s="25" t="s">
        <v>156</v>
      </c>
      <c r="C206" s="25" t="s">
        <v>8</v>
      </c>
      <c r="D206" s="25" t="s">
        <v>41</v>
      </c>
      <c r="E206" s="91">
        <v>3146.2</v>
      </c>
    </row>
    <row r="207" spans="1:5" ht="16.5" outlineLevel="1">
      <c r="A207" s="92" t="s">
        <v>172</v>
      </c>
      <c r="B207" s="71" t="s">
        <v>171</v>
      </c>
      <c r="C207" s="71" t="s">
        <v>28</v>
      </c>
      <c r="D207" s="71" t="s">
        <v>28</v>
      </c>
      <c r="E207" s="90">
        <f>SUM(E208+E220+E214+E217)</f>
        <v>3371.7000000000003</v>
      </c>
    </row>
    <row r="208" spans="1:5" ht="49.5" outlineLevel="2">
      <c r="A208" s="92" t="s">
        <v>38</v>
      </c>
      <c r="B208" s="71" t="s">
        <v>171</v>
      </c>
      <c r="C208" s="71" t="s">
        <v>37</v>
      </c>
      <c r="D208" s="71" t="s">
        <v>28</v>
      </c>
      <c r="E208" s="90">
        <f>SUM(E212+E209)</f>
        <v>3176.1000000000004</v>
      </c>
    </row>
    <row r="209" spans="1:5" ht="16.5" outlineLevel="3">
      <c r="A209" s="92" t="s">
        <v>47</v>
      </c>
      <c r="B209" s="71" t="s">
        <v>171</v>
      </c>
      <c r="C209" s="71" t="s">
        <v>46</v>
      </c>
      <c r="D209" s="71" t="s">
        <v>28</v>
      </c>
      <c r="E209" s="90">
        <f>SUM(E211)</f>
        <v>3172.3</v>
      </c>
    </row>
    <row r="210" spans="1:5" ht="33" outlineLevel="4">
      <c r="A210" s="92" t="s">
        <v>49</v>
      </c>
      <c r="B210" s="71" t="s">
        <v>171</v>
      </c>
      <c r="C210" s="71" t="s">
        <v>48</v>
      </c>
      <c r="D210" s="71" t="s">
        <v>28</v>
      </c>
      <c r="E210" s="90">
        <f>SUM(E211)</f>
        <v>3172.3</v>
      </c>
    </row>
    <row r="211" spans="1:5" ht="16.5" outlineLevel="5">
      <c r="A211" s="89" t="s">
        <v>42</v>
      </c>
      <c r="B211" s="25" t="s">
        <v>171</v>
      </c>
      <c r="C211" s="25" t="s">
        <v>48</v>
      </c>
      <c r="D211" s="25" t="s">
        <v>41</v>
      </c>
      <c r="E211" s="91">
        <v>3172.3</v>
      </c>
    </row>
    <row r="212" spans="1:5" s="3" customFormat="1" ht="16.5" outlineLevel="4">
      <c r="A212" s="130" t="s">
        <v>489</v>
      </c>
      <c r="B212" s="71" t="s">
        <v>171</v>
      </c>
      <c r="C212" s="71" t="s">
        <v>505</v>
      </c>
      <c r="D212" s="71" t="s">
        <v>28</v>
      </c>
      <c r="E212" s="90">
        <f>SUM(E213)</f>
        <v>3.8</v>
      </c>
    </row>
    <row r="213" spans="1:5" ht="16.5" outlineLevel="5">
      <c r="A213" s="89" t="s">
        <v>192</v>
      </c>
      <c r="B213" s="25" t="s">
        <v>171</v>
      </c>
      <c r="C213" s="25" t="s">
        <v>505</v>
      </c>
      <c r="D213" s="25" t="s">
        <v>191</v>
      </c>
      <c r="E213" s="91">
        <v>3.8</v>
      </c>
    </row>
    <row r="214" spans="1:5" ht="16.5" outlineLevel="5">
      <c r="A214" s="141" t="s">
        <v>68</v>
      </c>
      <c r="B214" s="142" t="s">
        <v>171</v>
      </c>
      <c r="C214" s="143" t="s">
        <v>69</v>
      </c>
      <c r="D214" s="143" t="s">
        <v>28</v>
      </c>
      <c r="E214" s="144">
        <f>SUM(E215)</f>
        <v>24.7</v>
      </c>
    </row>
    <row r="215" spans="1:5" ht="16.5" outlineLevel="5">
      <c r="A215" s="141" t="s">
        <v>71</v>
      </c>
      <c r="B215" s="142" t="s">
        <v>171</v>
      </c>
      <c r="C215" s="143" t="s">
        <v>70</v>
      </c>
      <c r="D215" s="143" t="s">
        <v>28</v>
      </c>
      <c r="E215" s="144">
        <f>SUM(E216)</f>
        <v>24.7</v>
      </c>
    </row>
    <row r="216" spans="1:5" ht="16.5" outlineLevel="5">
      <c r="A216" s="140" t="s">
        <v>42</v>
      </c>
      <c r="B216" s="145" t="s">
        <v>171</v>
      </c>
      <c r="C216" s="145" t="s">
        <v>70</v>
      </c>
      <c r="D216" s="145" t="s">
        <v>41</v>
      </c>
      <c r="E216" s="168">
        <v>24.7</v>
      </c>
    </row>
    <row r="217" spans="1:5" ht="16.5" outlineLevel="5">
      <c r="A217" s="178" t="s">
        <v>9</v>
      </c>
      <c r="B217" s="179" t="s">
        <v>171</v>
      </c>
      <c r="C217" s="180" t="s">
        <v>10</v>
      </c>
      <c r="D217" s="180" t="s">
        <v>28</v>
      </c>
      <c r="E217" s="181">
        <f>SUM(E219)</f>
        <v>149.4</v>
      </c>
    </row>
    <row r="218" spans="1:5" ht="16.5" outlineLevel="5">
      <c r="A218" s="178" t="s">
        <v>11</v>
      </c>
      <c r="B218" s="179" t="s">
        <v>171</v>
      </c>
      <c r="C218" s="180" t="s">
        <v>12</v>
      </c>
      <c r="D218" s="180" t="s">
        <v>28</v>
      </c>
      <c r="E218" s="181">
        <f>SUM(E219)</f>
        <v>149.4</v>
      </c>
    </row>
    <row r="219" spans="1:5" ht="16.5" outlineLevel="5">
      <c r="A219" s="24" t="s">
        <v>42</v>
      </c>
      <c r="B219" s="182" t="s">
        <v>171</v>
      </c>
      <c r="C219" s="182" t="s">
        <v>12</v>
      </c>
      <c r="D219" s="182" t="s">
        <v>41</v>
      </c>
      <c r="E219" s="183">
        <v>149.4</v>
      </c>
    </row>
    <row r="220" spans="1:5" ht="16.5" outlineLevel="5">
      <c r="A220" s="92" t="s">
        <v>92</v>
      </c>
      <c r="B220" s="71" t="s">
        <v>171</v>
      </c>
      <c r="C220" s="71" t="s">
        <v>91</v>
      </c>
      <c r="D220" s="71" t="s">
        <v>28</v>
      </c>
      <c r="E220" s="90">
        <f>SUM(E221)</f>
        <v>21.5</v>
      </c>
    </row>
    <row r="221" spans="1:5" ht="33" outlineLevel="5">
      <c r="A221" s="92" t="s">
        <v>544</v>
      </c>
      <c r="B221" s="71" t="s">
        <v>171</v>
      </c>
      <c r="C221" s="71" t="s">
        <v>545</v>
      </c>
      <c r="D221" s="71"/>
      <c r="E221" s="90">
        <f>SUM(E222)</f>
        <v>21.5</v>
      </c>
    </row>
    <row r="222" spans="1:5" ht="16.5" outlineLevel="5">
      <c r="A222" s="89" t="s">
        <v>42</v>
      </c>
      <c r="B222" s="25" t="s">
        <v>171</v>
      </c>
      <c r="C222" s="25" t="s">
        <v>545</v>
      </c>
      <c r="D222" s="25" t="s">
        <v>41</v>
      </c>
      <c r="E222" s="91">
        <v>21.5</v>
      </c>
    </row>
    <row r="223" spans="1:5" ht="16.5">
      <c r="A223" s="92" t="s">
        <v>174</v>
      </c>
      <c r="B223" s="71" t="s">
        <v>173</v>
      </c>
      <c r="C223" s="71" t="s">
        <v>28</v>
      </c>
      <c r="D223" s="71" t="s">
        <v>28</v>
      </c>
      <c r="E223" s="90">
        <f>SUM(E224)</f>
        <v>850.6</v>
      </c>
    </row>
    <row r="224" spans="1:5" ht="16.5" outlineLevel="1">
      <c r="A224" s="92" t="s">
        <v>176</v>
      </c>
      <c r="B224" s="71" t="s">
        <v>175</v>
      </c>
      <c r="C224" s="71" t="s">
        <v>28</v>
      </c>
      <c r="D224" s="71" t="s">
        <v>28</v>
      </c>
      <c r="E224" s="90">
        <f>SUM(E225+E232+E229)</f>
        <v>850.6</v>
      </c>
    </row>
    <row r="225" spans="1:5" ht="49.5" outlineLevel="2">
      <c r="A225" s="92" t="s">
        <v>38</v>
      </c>
      <c r="B225" s="71" t="s">
        <v>175</v>
      </c>
      <c r="C225" s="71" t="s">
        <v>37</v>
      </c>
      <c r="D225" s="71" t="s">
        <v>28</v>
      </c>
      <c r="E225" s="90">
        <f>SUM(E228)</f>
        <v>252.6</v>
      </c>
    </row>
    <row r="226" spans="1:5" ht="16.5" outlineLevel="3">
      <c r="A226" s="92" t="s">
        <v>47</v>
      </c>
      <c r="B226" s="71" t="s">
        <v>175</v>
      </c>
      <c r="C226" s="71" t="s">
        <v>46</v>
      </c>
      <c r="D226" s="71" t="s">
        <v>28</v>
      </c>
      <c r="E226" s="90">
        <f>SUM(E228)</f>
        <v>252.6</v>
      </c>
    </row>
    <row r="227" spans="1:5" ht="49.5" outlineLevel="4">
      <c r="A227" s="92" t="s">
        <v>178</v>
      </c>
      <c r="B227" s="71" t="s">
        <v>175</v>
      </c>
      <c r="C227" s="71" t="s">
        <v>177</v>
      </c>
      <c r="D227" s="71" t="s">
        <v>28</v>
      </c>
      <c r="E227" s="90">
        <f>SUM(E228)</f>
        <v>252.6</v>
      </c>
    </row>
    <row r="228" spans="1:5" ht="16.5" outlineLevel="5">
      <c r="A228" s="89" t="s">
        <v>42</v>
      </c>
      <c r="B228" s="25" t="s">
        <v>175</v>
      </c>
      <c r="C228" s="25" t="s">
        <v>177</v>
      </c>
      <c r="D228" s="25" t="s">
        <v>41</v>
      </c>
      <c r="E228" s="91">
        <v>252.6</v>
      </c>
    </row>
    <row r="229" spans="1:5" ht="16.5" outlineLevel="5">
      <c r="A229" s="141" t="s">
        <v>68</v>
      </c>
      <c r="B229" s="142" t="s">
        <v>175</v>
      </c>
      <c r="C229" s="143" t="s">
        <v>69</v>
      </c>
      <c r="D229" s="143" t="s">
        <v>28</v>
      </c>
      <c r="E229" s="144">
        <f>SUM(E230)</f>
        <v>221</v>
      </c>
    </row>
    <row r="230" spans="1:5" ht="16.5" outlineLevel="5">
      <c r="A230" s="141" t="s">
        <v>71</v>
      </c>
      <c r="B230" s="142" t="s">
        <v>175</v>
      </c>
      <c r="C230" s="143" t="s">
        <v>70</v>
      </c>
      <c r="D230" s="143"/>
      <c r="E230" s="144">
        <f>SUM(E231)</f>
        <v>221</v>
      </c>
    </row>
    <row r="231" spans="1:5" ht="16.5" outlineLevel="5">
      <c r="A231" s="140" t="s">
        <v>42</v>
      </c>
      <c r="B231" s="145" t="s">
        <v>175</v>
      </c>
      <c r="C231" s="145" t="s">
        <v>70</v>
      </c>
      <c r="D231" s="145" t="s">
        <v>41</v>
      </c>
      <c r="E231" s="168">
        <v>221</v>
      </c>
    </row>
    <row r="232" spans="1:5" ht="16.5" outlineLevel="2">
      <c r="A232" s="92" t="s">
        <v>92</v>
      </c>
      <c r="B232" s="71" t="s">
        <v>175</v>
      </c>
      <c r="C232" s="71" t="s">
        <v>91</v>
      </c>
      <c r="D232" s="71" t="s">
        <v>28</v>
      </c>
      <c r="E232" s="90">
        <f>SUM(E234)</f>
        <v>377</v>
      </c>
    </row>
    <row r="233" spans="1:5" ht="33" outlineLevel="4">
      <c r="A233" s="92" t="s">
        <v>180</v>
      </c>
      <c r="B233" s="71" t="s">
        <v>175</v>
      </c>
      <c r="C233" s="71" t="s">
        <v>179</v>
      </c>
      <c r="D233" s="71" t="s">
        <v>28</v>
      </c>
      <c r="E233" s="90">
        <f>SUM(E234)</f>
        <v>377</v>
      </c>
    </row>
    <row r="234" spans="1:5" ht="16.5" outlineLevel="5">
      <c r="A234" s="89" t="s">
        <v>42</v>
      </c>
      <c r="B234" s="25" t="s">
        <v>175</v>
      </c>
      <c r="C234" s="25" t="s">
        <v>179</v>
      </c>
      <c r="D234" s="25" t="s">
        <v>41</v>
      </c>
      <c r="E234" s="91">
        <v>377</v>
      </c>
    </row>
    <row r="235" spans="1:5" ht="16.5">
      <c r="A235" s="92" t="s">
        <v>182</v>
      </c>
      <c r="B235" s="71" t="s">
        <v>181</v>
      </c>
      <c r="C235" s="71" t="s">
        <v>28</v>
      </c>
      <c r="D235" s="71" t="s">
        <v>28</v>
      </c>
      <c r="E235" s="90">
        <f>SUM(E236+E262+E329+E351)</f>
        <v>217650.9</v>
      </c>
    </row>
    <row r="236" spans="1:5" ht="16.5" outlineLevel="1">
      <c r="A236" s="92" t="s">
        <v>184</v>
      </c>
      <c r="B236" s="71" t="s">
        <v>183</v>
      </c>
      <c r="C236" s="71" t="s">
        <v>28</v>
      </c>
      <c r="D236" s="71" t="s">
        <v>28</v>
      </c>
      <c r="E236" s="90">
        <f>SUM(E240+E259+E250+E237)</f>
        <v>63985.1</v>
      </c>
    </row>
    <row r="237" spans="1:5" ht="16.5" outlineLevel="1">
      <c r="A237" s="141" t="s">
        <v>68</v>
      </c>
      <c r="B237" s="142" t="s">
        <v>183</v>
      </c>
      <c r="C237" s="143" t="s">
        <v>69</v>
      </c>
      <c r="D237" s="143" t="s">
        <v>28</v>
      </c>
      <c r="E237" s="144">
        <f>SUM(E239)</f>
        <v>17.3</v>
      </c>
    </row>
    <row r="238" spans="1:5" ht="16.5" outlineLevel="1">
      <c r="A238" s="141" t="s">
        <v>71</v>
      </c>
      <c r="B238" s="142" t="s">
        <v>183</v>
      </c>
      <c r="C238" s="143" t="s">
        <v>70</v>
      </c>
      <c r="D238" s="143" t="s">
        <v>28</v>
      </c>
      <c r="E238" s="144">
        <f>SUM(E239)</f>
        <v>17.3</v>
      </c>
    </row>
    <row r="239" spans="1:5" ht="16.5" outlineLevel="1">
      <c r="A239" s="140" t="s">
        <v>192</v>
      </c>
      <c r="B239" s="145" t="s">
        <v>183</v>
      </c>
      <c r="C239" s="145" t="s">
        <v>70</v>
      </c>
      <c r="D239" s="145" t="s">
        <v>191</v>
      </c>
      <c r="E239" s="146">
        <v>17.3</v>
      </c>
    </row>
    <row r="240" spans="1:5" ht="16.5" outlineLevel="2">
      <c r="A240" s="92" t="s">
        <v>186</v>
      </c>
      <c r="B240" s="71" t="s">
        <v>183</v>
      </c>
      <c r="C240" s="71" t="s">
        <v>185</v>
      </c>
      <c r="D240" s="71" t="s">
        <v>28</v>
      </c>
      <c r="E240" s="90">
        <f>SUM(E243+E241)</f>
        <v>59582.299999999996</v>
      </c>
    </row>
    <row r="241" spans="1:5" ht="16.5" outlineLevel="4">
      <c r="A241" s="131" t="s">
        <v>489</v>
      </c>
      <c r="B241" s="71" t="s">
        <v>183</v>
      </c>
      <c r="C241" s="71" t="s">
        <v>504</v>
      </c>
      <c r="D241" s="71" t="s">
        <v>28</v>
      </c>
      <c r="E241" s="90">
        <f>SUM(E242)</f>
        <v>1385.2</v>
      </c>
    </row>
    <row r="242" spans="1:5" ht="16.5" outlineLevel="5">
      <c r="A242" s="89" t="s">
        <v>192</v>
      </c>
      <c r="B242" s="25" t="s">
        <v>183</v>
      </c>
      <c r="C242" s="25" t="s">
        <v>504</v>
      </c>
      <c r="D242" s="25" t="s">
        <v>191</v>
      </c>
      <c r="E242" s="91">
        <v>1385.2</v>
      </c>
    </row>
    <row r="243" spans="1:5" ht="16.5" outlineLevel="3">
      <c r="A243" s="92" t="s">
        <v>188</v>
      </c>
      <c r="B243" s="71" t="s">
        <v>183</v>
      </c>
      <c r="C243" s="71" t="s">
        <v>187</v>
      </c>
      <c r="D243" s="71" t="s">
        <v>28</v>
      </c>
      <c r="E243" s="90">
        <f>SUM(E244+E246+E248)</f>
        <v>58197.1</v>
      </c>
    </row>
    <row r="244" spans="1:5" ht="33" outlineLevel="4">
      <c r="A244" s="92" t="s">
        <v>190</v>
      </c>
      <c r="B244" s="71" t="s">
        <v>183</v>
      </c>
      <c r="C244" s="71" t="s">
        <v>189</v>
      </c>
      <c r="D244" s="71" t="s">
        <v>28</v>
      </c>
      <c r="E244" s="90">
        <f>SUM(E245)</f>
        <v>53102.9</v>
      </c>
    </row>
    <row r="245" spans="1:5" ht="16.5" outlineLevel="5">
      <c r="A245" s="89" t="s">
        <v>192</v>
      </c>
      <c r="B245" s="25" t="s">
        <v>183</v>
      </c>
      <c r="C245" s="25" t="s">
        <v>189</v>
      </c>
      <c r="D245" s="25" t="s">
        <v>191</v>
      </c>
      <c r="E245" s="91">
        <v>53102.9</v>
      </c>
    </row>
    <row r="246" spans="1:5" ht="49.5" outlineLevel="4">
      <c r="A246" s="92" t="s">
        <v>194</v>
      </c>
      <c r="B246" s="71" t="s">
        <v>183</v>
      </c>
      <c r="C246" s="71" t="s">
        <v>193</v>
      </c>
      <c r="D246" s="71" t="s">
        <v>28</v>
      </c>
      <c r="E246" s="90">
        <f>SUM(E247)</f>
        <v>3832</v>
      </c>
    </row>
    <row r="247" spans="1:5" ht="14.25" customHeight="1" outlineLevel="5">
      <c r="A247" s="89" t="s">
        <v>192</v>
      </c>
      <c r="B247" s="25" t="s">
        <v>183</v>
      </c>
      <c r="C247" s="25" t="s">
        <v>193</v>
      </c>
      <c r="D247" s="25" t="s">
        <v>191</v>
      </c>
      <c r="E247" s="91">
        <v>3832</v>
      </c>
    </row>
    <row r="248" spans="1:5" ht="49.5" outlineLevel="4">
      <c r="A248" s="92" t="s">
        <v>196</v>
      </c>
      <c r="B248" s="71" t="s">
        <v>183</v>
      </c>
      <c r="C248" s="71" t="s">
        <v>195</v>
      </c>
      <c r="D248" s="71" t="s">
        <v>28</v>
      </c>
      <c r="E248" s="90">
        <f>SUM(E249)</f>
        <v>1262.2</v>
      </c>
    </row>
    <row r="249" spans="1:5" ht="15" customHeight="1" outlineLevel="5">
      <c r="A249" s="89" t="s">
        <v>192</v>
      </c>
      <c r="B249" s="25" t="s">
        <v>183</v>
      </c>
      <c r="C249" s="25" t="s">
        <v>195</v>
      </c>
      <c r="D249" s="25" t="s">
        <v>191</v>
      </c>
      <c r="E249" s="91">
        <v>1262.2</v>
      </c>
    </row>
    <row r="250" spans="1:5" ht="16.5" outlineLevel="5">
      <c r="A250" s="141" t="s">
        <v>442</v>
      </c>
      <c r="B250" s="142" t="s">
        <v>183</v>
      </c>
      <c r="C250" s="143" t="s">
        <v>443</v>
      </c>
      <c r="D250" s="143" t="s">
        <v>28</v>
      </c>
      <c r="E250" s="144">
        <f>SUM(E251+E256)</f>
        <v>2822.9</v>
      </c>
    </row>
    <row r="251" spans="1:5" ht="33" outlineLevel="5">
      <c r="A251" s="141" t="s">
        <v>444</v>
      </c>
      <c r="B251" s="142" t="s">
        <v>183</v>
      </c>
      <c r="C251" s="143" t="s">
        <v>445</v>
      </c>
      <c r="D251" s="143" t="s">
        <v>28</v>
      </c>
      <c r="E251" s="144">
        <f>SUM(E252+E254)</f>
        <v>2798.9</v>
      </c>
    </row>
    <row r="252" spans="1:5" ht="33" outlineLevel="5">
      <c r="A252" s="141" t="s">
        <v>446</v>
      </c>
      <c r="B252" s="142" t="s">
        <v>183</v>
      </c>
      <c r="C252" s="143" t="s">
        <v>447</v>
      </c>
      <c r="D252" s="143" t="s">
        <v>28</v>
      </c>
      <c r="E252" s="144">
        <f>SUM(E253)</f>
        <v>265.4</v>
      </c>
    </row>
    <row r="253" spans="1:5" ht="16.5" outlineLevel="5">
      <c r="A253" s="140" t="s">
        <v>192</v>
      </c>
      <c r="B253" s="145" t="s">
        <v>183</v>
      </c>
      <c r="C253" s="145" t="s">
        <v>447</v>
      </c>
      <c r="D253" s="145" t="s">
        <v>191</v>
      </c>
      <c r="E253" s="146">
        <v>265.4</v>
      </c>
    </row>
    <row r="254" spans="1:5" ht="21" customHeight="1" outlineLevel="5">
      <c r="A254" s="141" t="s">
        <v>448</v>
      </c>
      <c r="B254" s="142" t="s">
        <v>183</v>
      </c>
      <c r="C254" s="143" t="s">
        <v>449</v>
      </c>
      <c r="D254" s="143" t="s">
        <v>28</v>
      </c>
      <c r="E254" s="144">
        <f>SUM(E255)</f>
        <v>2533.5</v>
      </c>
    </row>
    <row r="255" spans="1:5" ht="16.5" outlineLevel="5">
      <c r="A255" s="89" t="s">
        <v>192</v>
      </c>
      <c r="B255" s="25" t="s">
        <v>183</v>
      </c>
      <c r="C255" s="25" t="s">
        <v>449</v>
      </c>
      <c r="D255" s="25" t="s">
        <v>191</v>
      </c>
      <c r="E255" s="91">
        <v>2533.5</v>
      </c>
    </row>
    <row r="256" spans="1:5" ht="33" outlineLevel="5">
      <c r="A256" s="89" t="s">
        <v>569</v>
      </c>
      <c r="B256" s="25" t="s">
        <v>183</v>
      </c>
      <c r="C256" s="25" t="s">
        <v>567</v>
      </c>
      <c r="D256" s="25"/>
      <c r="E256" s="91">
        <f>SUM(E258)</f>
        <v>24</v>
      </c>
    </row>
    <row r="257" spans="1:5" ht="16.5" outlineLevel="5">
      <c r="A257" s="89" t="s">
        <v>570</v>
      </c>
      <c r="B257" s="25" t="s">
        <v>183</v>
      </c>
      <c r="C257" s="25" t="s">
        <v>568</v>
      </c>
      <c r="D257" s="25"/>
      <c r="E257" s="91">
        <f>SUM(E258)</f>
        <v>24</v>
      </c>
    </row>
    <row r="258" spans="1:5" ht="16.5" outlineLevel="5">
      <c r="A258" s="89" t="s">
        <v>192</v>
      </c>
      <c r="B258" s="25" t="s">
        <v>183</v>
      </c>
      <c r="C258" s="25" t="s">
        <v>568</v>
      </c>
      <c r="D258" s="25" t="s">
        <v>191</v>
      </c>
      <c r="E258" s="91">
        <v>24</v>
      </c>
    </row>
    <row r="259" spans="1:5" ht="16.5" outlineLevel="2">
      <c r="A259" s="92" t="s">
        <v>92</v>
      </c>
      <c r="B259" s="71" t="s">
        <v>183</v>
      </c>
      <c r="C259" s="71" t="s">
        <v>91</v>
      </c>
      <c r="D259" s="71" t="s">
        <v>28</v>
      </c>
      <c r="E259" s="90">
        <f>SUM(E261)</f>
        <v>1562.6</v>
      </c>
    </row>
    <row r="260" spans="1:5" ht="36" customHeight="1" outlineLevel="4">
      <c r="A260" s="92" t="s">
        <v>543</v>
      </c>
      <c r="B260" s="71" t="s">
        <v>183</v>
      </c>
      <c r="C260" s="71" t="s">
        <v>197</v>
      </c>
      <c r="D260" s="71" t="s">
        <v>28</v>
      </c>
      <c r="E260" s="90">
        <f>SUM(E261)</f>
        <v>1562.6</v>
      </c>
    </row>
    <row r="261" spans="1:5" ht="16.5" outlineLevel="5">
      <c r="A261" s="89" t="s">
        <v>192</v>
      </c>
      <c r="B261" s="25" t="s">
        <v>183</v>
      </c>
      <c r="C261" s="25" t="s">
        <v>197</v>
      </c>
      <c r="D261" s="25" t="s">
        <v>191</v>
      </c>
      <c r="E261" s="91">
        <v>1562.6</v>
      </c>
    </row>
    <row r="262" spans="1:5" ht="16.5" outlineLevel="1">
      <c r="A262" s="92" t="s">
        <v>199</v>
      </c>
      <c r="B262" s="71" t="s">
        <v>198</v>
      </c>
      <c r="C262" s="71" t="s">
        <v>28</v>
      </c>
      <c r="D262" s="71" t="s">
        <v>28</v>
      </c>
      <c r="E262" s="90">
        <f>SUM(E263+E284+E292+E298+E308+E315+E304)</f>
        <v>114830.19999999998</v>
      </c>
    </row>
    <row r="263" spans="1:5" ht="18" customHeight="1" outlineLevel="2">
      <c r="A263" s="92" t="s">
        <v>201</v>
      </c>
      <c r="B263" s="71" t="s">
        <v>198</v>
      </c>
      <c r="C263" s="71" t="s">
        <v>200</v>
      </c>
      <c r="D263" s="71" t="s">
        <v>28</v>
      </c>
      <c r="E263" s="90">
        <f>SUM(E267+E264)</f>
        <v>74391.09999999999</v>
      </c>
    </row>
    <row r="264" spans="1:5" ht="16.5" outlineLevel="4">
      <c r="A264" s="131" t="s">
        <v>489</v>
      </c>
      <c r="B264" s="71" t="s">
        <v>198</v>
      </c>
      <c r="C264" s="71" t="s">
        <v>502</v>
      </c>
      <c r="D264" s="71" t="s">
        <v>28</v>
      </c>
      <c r="E264" s="90">
        <f>SUM(E265:E266)</f>
        <v>1906.2</v>
      </c>
    </row>
    <row r="265" spans="1:5" ht="16.5" outlineLevel="5">
      <c r="A265" s="89" t="s">
        <v>192</v>
      </c>
      <c r="B265" s="25" t="s">
        <v>198</v>
      </c>
      <c r="C265" s="25" t="s">
        <v>502</v>
      </c>
      <c r="D265" s="25" t="s">
        <v>191</v>
      </c>
      <c r="E265" s="91">
        <v>1505.5</v>
      </c>
    </row>
    <row r="266" spans="1:5" ht="16.5" outlineLevel="5">
      <c r="A266" s="89" t="s">
        <v>450</v>
      </c>
      <c r="B266" s="25" t="s">
        <v>198</v>
      </c>
      <c r="C266" s="25" t="s">
        <v>502</v>
      </c>
      <c r="D266" s="25" t="s">
        <v>451</v>
      </c>
      <c r="E266" s="91">
        <v>400.7</v>
      </c>
    </row>
    <row r="267" spans="1:5" ht="16.5" outlineLevel="3">
      <c r="A267" s="92" t="s">
        <v>188</v>
      </c>
      <c r="B267" s="71" t="s">
        <v>198</v>
      </c>
      <c r="C267" s="71" t="s">
        <v>202</v>
      </c>
      <c r="D267" s="71" t="s">
        <v>28</v>
      </c>
      <c r="E267" s="90">
        <f>SUM(E268+E272+E276+E277+E280)</f>
        <v>72484.9</v>
      </c>
    </row>
    <row r="268" spans="1:5" ht="33.75" customHeight="1" outlineLevel="4">
      <c r="A268" s="92" t="s">
        <v>190</v>
      </c>
      <c r="B268" s="71" t="s">
        <v>198</v>
      </c>
      <c r="C268" s="71" t="s">
        <v>203</v>
      </c>
      <c r="D268" s="71" t="s">
        <v>28</v>
      </c>
      <c r="E268" s="90">
        <f>SUM(E269:E271)</f>
        <v>14118.7</v>
      </c>
    </row>
    <row r="269" spans="1:5" ht="16.5" outlineLevel="5">
      <c r="A269" s="89" t="s">
        <v>192</v>
      </c>
      <c r="B269" s="25" t="s">
        <v>198</v>
      </c>
      <c r="C269" s="25" t="s">
        <v>203</v>
      </c>
      <c r="D269" s="25" t="s">
        <v>191</v>
      </c>
      <c r="E269" s="91">
        <v>11898.2</v>
      </c>
    </row>
    <row r="270" spans="1:5" ht="16.5" outlineLevel="5">
      <c r="A270" s="89" t="s">
        <v>450</v>
      </c>
      <c r="B270" s="25" t="s">
        <v>198</v>
      </c>
      <c r="C270" s="25" t="s">
        <v>203</v>
      </c>
      <c r="D270" s="25" t="s">
        <v>451</v>
      </c>
      <c r="E270" s="91">
        <v>2125.5</v>
      </c>
    </row>
    <row r="271" spans="1:5" ht="16.5" outlineLevel="5">
      <c r="A271" s="89" t="s">
        <v>205</v>
      </c>
      <c r="B271" s="25" t="s">
        <v>198</v>
      </c>
      <c r="C271" s="25" t="s">
        <v>203</v>
      </c>
      <c r="D271" s="25" t="s">
        <v>204</v>
      </c>
      <c r="E271" s="91">
        <v>95</v>
      </c>
    </row>
    <row r="272" spans="1:5" ht="49.5" outlineLevel="4">
      <c r="A272" s="92" t="s">
        <v>207</v>
      </c>
      <c r="B272" s="71" t="s">
        <v>198</v>
      </c>
      <c r="C272" s="71" t="s">
        <v>206</v>
      </c>
      <c r="D272" s="71" t="s">
        <v>28</v>
      </c>
      <c r="E272" s="90">
        <f>SUM(E273:E274)</f>
        <v>2012.6</v>
      </c>
    </row>
    <row r="273" spans="1:5" ht="16.5" outlineLevel="5">
      <c r="A273" s="89" t="s">
        <v>192</v>
      </c>
      <c r="B273" s="25" t="s">
        <v>198</v>
      </c>
      <c r="C273" s="25" t="s">
        <v>206</v>
      </c>
      <c r="D273" s="25" t="s">
        <v>191</v>
      </c>
      <c r="E273" s="91">
        <v>1645.5</v>
      </c>
    </row>
    <row r="274" spans="1:5" ht="16.5" outlineLevel="5">
      <c r="A274" s="89" t="s">
        <v>450</v>
      </c>
      <c r="B274" s="25" t="s">
        <v>198</v>
      </c>
      <c r="C274" s="25" t="s">
        <v>206</v>
      </c>
      <c r="D274" s="25" t="s">
        <v>451</v>
      </c>
      <c r="E274" s="91">
        <v>367.1</v>
      </c>
    </row>
    <row r="275" spans="1:5" ht="35.25" customHeight="1" outlineLevel="4">
      <c r="A275" s="92" t="s">
        <v>194</v>
      </c>
      <c r="B275" s="71" t="s">
        <v>198</v>
      </c>
      <c r="C275" s="71" t="s">
        <v>208</v>
      </c>
      <c r="D275" s="71" t="s">
        <v>28</v>
      </c>
      <c r="E275" s="90">
        <f>SUM(E276)</f>
        <v>130</v>
      </c>
    </row>
    <row r="276" spans="1:5" ht="16.5" outlineLevel="5">
      <c r="A276" s="89" t="s">
        <v>192</v>
      </c>
      <c r="B276" s="25" t="s">
        <v>198</v>
      </c>
      <c r="C276" s="25" t="s">
        <v>208</v>
      </c>
      <c r="D276" s="25" t="s">
        <v>191</v>
      </c>
      <c r="E276" s="91">
        <v>130</v>
      </c>
    </row>
    <row r="277" spans="1:5" ht="50.25" customHeight="1" outlineLevel="4">
      <c r="A277" s="92" t="s">
        <v>503</v>
      </c>
      <c r="B277" s="71" t="s">
        <v>198</v>
      </c>
      <c r="C277" s="71" t="s">
        <v>209</v>
      </c>
      <c r="D277" s="71" t="s">
        <v>28</v>
      </c>
      <c r="E277" s="90">
        <f>SUM(E278:E279)</f>
        <v>121.6</v>
      </c>
    </row>
    <row r="278" spans="1:5" ht="16.5" outlineLevel="5">
      <c r="A278" s="89" t="s">
        <v>192</v>
      </c>
      <c r="B278" s="25" t="s">
        <v>198</v>
      </c>
      <c r="C278" s="25" t="s">
        <v>209</v>
      </c>
      <c r="D278" s="25" t="s">
        <v>191</v>
      </c>
      <c r="E278" s="91">
        <v>95.8</v>
      </c>
    </row>
    <row r="279" spans="1:5" ht="16.5" outlineLevel="5">
      <c r="A279" s="89" t="s">
        <v>450</v>
      </c>
      <c r="B279" s="25" t="s">
        <v>198</v>
      </c>
      <c r="C279" s="25" t="s">
        <v>209</v>
      </c>
      <c r="D279" s="25" t="s">
        <v>451</v>
      </c>
      <c r="E279" s="91">
        <v>25.8</v>
      </c>
    </row>
    <row r="280" spans="1:5" ht="49.5" customHeight="1" outlineLevel="4">
      <c r="A280" s="92" t="s">
        <v>212</v>
      </c>
      <c r="B280" s="71" t="s">
        <v>198</v>
      </c>
      <c r="C280" s="71" t="s">
        <v>211</v>
      </c>
      <c r="D280" s="71" t="s">
        <v>28</v>
      </c>
      <c r="E280" s="90">
        <f>SUM(E281:E283)</f>
        <v>56102</v>
      </c>
    </row>
    <row r="281" spans="1:5" ht="16.5" outlineLevel="5">
      <c r="A281" s="89" t="s">
        <v>192</v>
      </c>
      <c r="B281" s="25" t="s">
        <v>198</v>
      </c>
      <c r="C281" s="25" t="s">
        <v>211</v>
      </c>
      <c r="D281" s="25" t="s">
        <v>191</v>
      </c>
      <c r="E281" s="91">
        <v>48017.5</v>
      </c>
    </row>
    <row r="282" spans="1:5" ht="16.5" outlineLevel="5">
      <c r="A282" s="89" t="s">
        <v>450</v>
      </c>
      <c r="B282" s="25" t="s">
        <v>198</v>
      </c>
      <c r="C282" s="25" t="s">
        <v>211</v>
      </c>
      <c r="D282" s="25" t="s">
        <v>451</v>
      </c>
      <c r="E282" s="91">
        <v>7661.3</v>
      </c>
    </row>
    <row r="283" spans="1:5" ht="16.5" outlineLevel="5">
      <c r="A283" s="89" t="s">
        <v>205</v>
      </c>
      <c r="B283" s="25" t="s">
        <v>198</v>
      </c>
      <c r="C283" s="25" t="s">
        <v>211</v>
      </c>
      <c r="D283" s="25" t="s">
        <v>204</v>
      </c>
      <c r="E283" s="91">
        <v>423.2</v>
      </c>
    </row>
    <row r="284" spans="1:5" ht="16.5" outlineLevel="2">
      <c r="A284" s="92" t="s">
        <v>214</v>
      </c>
      <c r="B284" s="71" t="s">
        <v>198</v>
      </c>
      <c r="C284" s="71" t="s">
        <v>213</v>
      </c>
      <c r="D284" s="71" t="s">
        <v>28</v>
      </c>
      <c r="E284" s="90">
        <f>SUM(E287+E285)</f>
        <v>16679.300000000003</v>
      </c>
    </row>
    <row r="285" spans="1:5" ht="16.5" outlineLevel="1">
      <c r="A285" s="131" t="s">
        <v>489</v>
      </c>
      <c r="B285" s="71" t="s">
        <v>198</v>
      </c>
      <c r="C285" s="71" t="s">
        <v>501</v>
      </c>
      <c r="D285" s="71"/>
      <c r="E285" s="90">
        <f>SUM(E286)</f>
        <v>107.9</v>
      </c>
    </row>
    <row r="286" spans="1:5" s="86" customFormat="1" ht="16.5" outlineLevel="1">
      <c r="A286" s="89" t="s">
        <v>192</v>
      </c>
      <c r="B286" s="25" t="s">
        <v>198</v>
      </c>
      <c r="C286" s="25" t="s">
        <v>501</v>
      </c>
      <c r="D286" s="25" t="s">
        <v>191</v>
      </c>
      <c r="E286" s="91">
        <f>SUM(112.5+103.3-107.9)</f>
        <v>107.9</v>
      </c>
    </row>
    <row r="287" spans="1:5" ht="16.5" outlineLevel="3">
      <c r="A287" s="92" t="s">
        <v>188</v>
      </c>
      <c r="B287" s="71" t="s">
        <v>198</v>
      </c>
      <c r="C287" s="71" t="s">
        <v>215</v>
      </c>
      <c r="D287" s="71" t="s">
        <v>28</v>
      </c>
      <c r="E287" s="90">
        <f>SUM(E288+E290)</f>
        <v>16571.4</v>
      </c>
    </row>
    <row r="288" spans="1:5" ht="33" outlineLevel="4">
      <c r="A288" s="92" t="s">
        <v>217</v>
      </c>
      <c r="B288" s="71" t="s">
        <v>198</v>
      </c>
      <c r="C288" s="71" t="s">
        <v>216</v>
      </c>
      <c r="D288" s="71" t="s">
        <v>28</v>
      </c>
      <c r="E288" s="90">
        <f>SUM(E289)</f>
        <v>16561.2</v>
      </c>
    </row>
    <row r="289" spans="1:5" ht="16.5" outlineLevel="5">
      <c r="A289" s="89" t="s">
        <v>192</v>
      </c>
      <c r="B289" s="25" t="s">
        <v>198</v>
      </c>
      <c r="C289" s="25" t="s">
        <v>216</v>
      </c>
      <c r="D289" s="25" t="s">
        <v>191</v>
      </c>
      <c r="E289" s="91">
        <v>16561.2</v>
      </c>
    </row>
    <row r="290" spans="1:5" ht="51" customHeight="1" outlineLevel="4">
      <c r="A290" s="92" t="s">
        <v>210</v>
      </c>
      <c r="B290" s="71" t="s">
        <v>198</v>
      </c>
      <c r="C290" s="71" t="s">
        <v>218</v>
      </c>
      <c r="D290" s="71" t="s">
        <v>28</v>
      </c>
      <c r="E290" s="90">
        <f>SUM(E291)</f>
        <v>10.2</v>
      </c>
    </row>
    <row r="291" spans="1:5" ht="16.5" outlineLevel="5">
      <c r="A291" s="89" t="s">
        <v>192</v>
      </c>
      <c r="B291" s="25" t="s">
        <v>198</v>
      </c>
      <c r="C291" s="25" t="s">
        <v>218</v>
      </c>
      <c r="D291" s="25" t="s">
        <v>191</v>
      </c>
      <c r="E291" s="91">
        <v>10.2</v>
      </c>
    </row>
    <row r="292" spans="1:5" ht="16.5" outlineLevel="2">
      <c r="A292" s="92" t="s">
        <v>220</v>
      </c>
      <c r="B292" s="71" t="s">
        <v>198</v>
      </c>
      <c r="C292" s="71" t="s">
        <v>219</v>
      </c>
      <c r="D292" s="71" t="s">
        <v>28</v>
      </c>
      <c r="E292" s="90">
        <f>SUM(E293)</f>
        <v>12842</v>
      </c>
    </row>
    <row r="293" spans="1:5" ht="16.5" outlineLevel="3">
      <c r="A293" s="92" t="s">
        <v>188</v>
      </c>
      <c r="B293" s="71" t="s">
        <v>198</v>
      </c>
      <c r="C293" s="71" t="s">
        <v>221</v>
      </c>
      <c r="D293" s="71" t="s">
        <v>28</v>
      </c>
      <c r="E293" s="90">
        <f>SUM(E294+E296)</f>
        <v>12842</v>
      </c>
    </row>
    <row r="294" spans="1:5" ht="35.25" customHeight="1" outlineLevel="4">
      <c r="A294" s="92" t="s">
        <v>223</v>
      </c>
      <c r="B294" s="71" t="s">
        <v>198</v>
      </c>
      <c r="C294" s="71" t="s">
        <v>222</v>
      </c>
      <c r="D294" s="71" t="s">
        <v>28</v>
      </c>
      <c r="E294" s="90">
        <f>SUM(E295)</f>
        <v>23.8</v>
      </c>
    </row>
    <row r="295" spans="1:5" ht="16.5" outlineLevel="5">
      <c r="A295" s="89" t="s">
        <v>192</v>
      </c>
      <c r="B295" s="25" t="s">
        <v>198</v>
      </c>
      <c r="C295" s="25" t="s">
        <v>222</v>
      </c>
      <c r="D295" s="25" t="s">
        <v>191</v>
      </c>
      <c r="E295" s="91">
        <v>23.8</v>
      </c>
    </row>
    <row r="296" spans="1:5" ht="33" outlineLevel="4">
      <c r="A296" s="92" t="s">
        <v>232</v>
      </c>
      <c r="B296" s="71" t="s">
        <v>198</v>
      </c>
      <c r="C296" s="71" t="s">
        <v>224</v>
      </c>
      <c r="D296" s="71" t="s">
        <v>28</v>
      </c>
      <c r="E296" s="90">
        <f>SUM(E297)</f>
        <v>12818.2</v>
      </c>
    </row>
    <row r="297" spans="1:5" ht="16.5" outlineLevel="5">
      <c r="A297" s="89" t="s">
        <v>192</v>
      </c>
      <c r="B297" s="25" t="s">
        <v>198</v>
      </c>
      <c r="C297" s="25" t="s">
        <v>224</v>
      </c>
      <c r="D297" s="25" t="s">
        <v>191</v>
      </c>
      <c r="E297" s="91">
        <v>12818.2</v>
      </c>
    </row>
    <row r="298" spans="1:5" ht="16.5" outlineLevel="2">
      <c r="A298" s="92" t="s">
        <v>234</v>
      </c>
      <c r="B298" s="71" t="s">
        <v>198</v>
      </c>
      <c r="C298" s="71" t="s">
        <v>233</v>
      </c>
      <c r="D298" s="71" t="s">
        <v>28</v>
      </c>
      <c r="E298" s="90">
        <f>SUM(E299)</f>
        <v>6610</v>
      </c>
    </row>
    <row r="299" spans="1:5" ht="16.5" outlineLevel="3">
      <c r="A299" s="92" t="s">
        <v>188</v>
      </c>
      <c r="B299" s="71" t="s">
        <v>198</v>
      </c>
      <c r="C299" s="71" t="s">
        <v>235</v>
      </c>
      <c r="D299" s="71" t="s">
        <v>28</v>
      </c>
      <c r="E299" s="90">
        <f>SUM(E300+E302)</f>
        <v>6610</v>
      </c>
    </row>
    <row r="300" spans="1:5" ht="51.75" customHeight="1" outlineLevel="4">
      <c r="A300" s="92" t="s">
        <v>210</v>
      </c>
      <c r="B300" s="71" t="s">
        <v>198</v>
      </c>
      <c r="C300" s="71" t="s">
        <v>236</v>
      </c>
      <c r="D300" s="71" t="s">
        <v>28</v>
      </c>
      <c r="E300" s="90">
        <f>SUM(E301)</f>
        <v>7.2</v>
      </c>
    </row>
    <row r="301" spans="1:5" ht="16.5" outlineLevel="5">
      <c r="A301" s="89" t="s">
        <v>192</v>
      </c>
      <c r="B301" s="25" t="s">
        <v>198</v>
      </c>
      <c r="C301" s="25" t="s">
        <v>236</v>
      </c>
      <c r="D301" s="25" t="s">
        <v>191</v>
      </c>
      <c r="E301" s="91">
        <v>7.2</v>
      </c>
    </row>
    <row r="302" spans="1:5" ht="66" outlineLevel="4">
      <c r="A302" s="92" t="s">
        <v>238</v>
      </c>
      <c r="B302" s="71" t="s">
        <v>198</v>
      </c>
      <c r="C302" s="71" t="s">
        <v>237</v>
      </c>
      <c r="D302" s="71" t="s">
        <v>28</v>
      </c>
      <c r="E302" s="90">
        <f>SUM(E303)</f>
        <v>6602.8</v>
      </c>
    </row>
    <row r="303" spans="1:5" ht="16.5" outlineLevel="5">
      <c r="A303" s="89" t="s">
        <v>192</v>
      </c>
      <c r="B303" s="25" t="s">
        <v>198</v>
      </c>
      <c r="C303" s="25" t="s">
        <v>237</v>
      </c>
      <c r="D303" s="25" t="s">
        <v>191</v>
      </c>
      <c r="E303" s="91">
        <v>6602.8</v>
      </c>
    </row>
    <row r="304" spans="1:5" ht="16.5" outlineLevel="5">
      <c r="A304" s="92" t="s">
        <v>258</v>
      </c>
      <c r="B304" s="71" t="s">
        <v>198</v>
      </c>
      <c r="C304" s="71" t="s">
        <v>257</v>
      </c>
      <c r="D304" s="71"/>
      <c r="E304" s="90">
        <f>SUM(E307)</f>
        <v>1800</v>
      </c>
    </row>
    <row r="305" spans="1:5" ht="36.75" customHeight="1" outlineLevel="5">
      <c r="A305" s="89" t="s">
        <v>589</v>
      </c>
      <c r="B305" s="25" t="s">
        <v>198</v>
      </c>
      <c r="C305" s="25" t="s">
        <v>588</v>
      </c>
      <c r="D305" s="25"/>
      <c r="E305" s="91">
        <f>SUM(E307)</f>
        <v>1800</v>
      </c>
    </row>
    <row r="306" spans="1:5" ht="38.25" customHeight="1" outlineLevel="5">
      <c r="A306" s="89" t="s">
        <v>590</v>
      </c>
      <c r="B306" s="25" t="s">
        <v>198</v>
      </c>
      <c r="C306" s="25" t="s">
        <v>591</v>
      </c>
      <c r="D306" s="25"/>
      <c r="E306" s="91">
        <f>SUM(E307)</f>
        <v>1800</v>
      </c>
    </row>
    <row r="307" spans="1:5" ht="16.5" outlineLevel="5">
      <c r="A307" s="89" t="s">
        <v>192</v>
      </c>
      <c r="B307" s="25" t="s">
        <v>198</v>
      </c>
      <c r="C307" s="25" t="s">
        <v>591</v>
      </c>
      <c r="D307" s="25" t="s">
        <v>191</v>
      </c>
      <c r="E307" s="91">
        <v>1800</v>
      </c>
    </row>
    <row r="308" spans="1:5" ht="16.5" outlineLevel="2">
      <c r="A308" s="92" t="s">
        <v>240</v>
      </c>
      <c r="B308" s="71" t="s">
        <v>198</v>
      </c>
      <c r="C308" s="71" t="s">
        <v>239</v>
      </c>
      <c r="D308" s="71" t="s">
        <v>28</v>
      </c>
      <c r="E308" s="90">
        <f>SUM(E309+E312)</f>
        <v>1953.8999999999999</v>
      </c>
    </row>
    <row r="309" spans="1:5" ht="16.5" outlineLevel="2">
      <c r="A309" s="92" t="s">
        <v>519</v>
      </c>
      <c r="B309" s="71" t="s">
        <v>198</v>
      </c>
      <c r="C309" s="71" t="s">
        <v>241</v>
      </c>
      <c r="D309" s="71" t="s">
        <v>28</v>
      </c>
      <c r="E309" s="90">
        <f>SUM(E310:E311)</f>
        <v>1465.3999999999999</v>
      </c>
    </row>
    <row r="310" spans="1:5" ht="16.5" outlineLevel="2">
      <c r="A310" s="89" t="s">
        <v>192</v>
      </c>
      <c r="B310" s="25" t="s">
        <v>198</v>
      </c>
      <c r="C310" s="25" t="s">
        <v>241</v>
      </c>
      <c r="D310" s="25" t="s">
        <v>191</v>
      </c>
      <c r="E310" s="91">
        <v>1244.8</v>
      </c>
    </row>
    <row r="311" spans="1:5" ht="16.5" outlineLevel="2">
      <c r="A311" s="89" t="s">
        <v>450</v>
      </c>
      <c r="B311" s="25" t="s">
        <v>198</v>
      </c>
      <c r="C311" s="25" t="s">
        <v>241</v>
      </c>
      <c r="D311" s="25" t="s">
        <v>451</v>
      </c>
      <c r="E311" s="91">
        <v>220.6</v>
      </c>
    </row>
    <row r="312" spans="1:5" ht="33" outlineLevel="4">
      <c r="A312" s="92" t="s">
        <v>244</v>
      </c>
      <c r="B312" s="71" t="s">
        <v>198</v>
      </c>
      <c r="C312" s="71" t="s">
        <v>243</v>
      </c>
      <c r="D312" s="71" t="s">
        <v>28</v>
      </c>
      <c r="E312" s="90">
        <f>SUM(E313:E314)</f>
        <v>488.5</v>
      </c>
    </row>
    <row r="313" spans="1:5" ht="16.5" outlineLevel="5">
      <c r="A313" s="89" t="s">
        <v>192</v>
      </c>
      <c r="B313" s="25" t="s">
        <v>198</v>
      </c>
      <c r="C313" s="25" t="s">
        <v>243</v>
      </c>
      <c r="D313" s="25" t="s">
        <v>191</v>
      </c>
      <c r="E313" s="91">
        <v>438.4</v>
      </c>
    </row>
    <row r="314" spans="1:5" ht="16.5" outlineLevel="5">
      <c r="A314" s="89" t="s">
        <v>450</v>
      </c>
      <c r="B314" s="25" t="s">
        <v>198</v>
      </c>
      <c r="C314" s="25" t="s">
        <v>243</v>
      </c>
      <c r="D314" s="25" t="s">
        <v>451</v>
      </c>
      <c r="E314" s="91">
        <v>50.1</v>
      </c>
    </row>
    <row r="315" spans="1:5" ht="16.5" outlineLevel="5">
      <c r="A315" s="141" t="s">
        <v>442</v>
      </c>
      <c r="B315" s="71" t="s">
        <v>198</v>
      </c>
      <c r="C315" s="71" t="s">
        <v>443</v>
      </c>
      <c r="D315" s="71"/>
      <c r="E315" s="90">
        <f>SUM(E317+E318)</f>
        <v>553.9</v>
      </c>
    </row>
    <row r="316" spans="1:5" ht="33" outlineLevel="5">
      <c r="A316" s="141" t="s">
        <v>452</v>
      </c>
      <c r="B316" s="71" t="s">
        <v>198</v>
      </c>
      <c r="C316" s="71" t="s">
        <v>453</v>
      </c>
      <c r="D316" s="71"/>
      <c r="E316" s="90">
        <f>SUM(E317)</f>
        <v>60</v>
      </c>
    </row>
    <row r="317" spans="1:5" ht="16.5" outlineLevel="5">
      <c r="A317" s="89" t="s">
        <v>192</v>
      </c>
      <c r="B317" s="25" t="s">
        <v>198</v>
      </c>
      <c r="C317" s="25" t="s">
        <v>453</v>
      </c>
      <c r="D317" s="25" t="s">
        <v>191</v>
      </c>
      <c r="E317" s="91">
        <v>60</v>
      </c>
    </row>
    <row r="318" spans="1:5" ht="33" outlineLevel="5">
      <c r="A318" s="92" t="s">
        <v>569</v>
      </c>
      <c r="B318" s="71" t="s">
        <v>198</v>
      </c>
      <c r="C318" s="71" t="s">
        <v>567</v>
      </c>
      <c r="D318" s="71"/>
      <c r="E318" s="90">
        <f>SUM(E320+E321+E324+E326)</f>
        <v>493.9</v>
      </c>
    </row>
    <row r="319" spans="1:5" ht="16.5" outlineLevel="5">
      <c r="A319" s="89" t="s">
        <v>570</v>
      </c>
      <c r="B319" s="25" t="s">
        <v>198</v>
      </c>
      <c r="C319" s="25" t="s">
        <v>568</v>
      </c>
      <c r="D319" s="25"/>
      <c r="E319" s="91">
        <f>SUM(E320)</f>
        <v>63.7</v>
      </c>
    </row>
    <row r="320" spans="1:5" ht="16.5" outlineLevel="5">
      <c r="A320" s="89" t="s">
        <v>192</v>
      </c>
      <c r="B320" s="25" t="s">
        <v>198</v>
      </c>
      <c r="C320" s="25" t="s">
        <v>568</v>
      </c>
      <c r="D320" s="25" t="s">
        <v>191</v>
      </c>
      <c r="E320" s="91">
        <v>63.7</v>
      </c>
    </row>
    <row r="321" spans="1:5" ht="33" outlineLevel="5">
      <c r="A321" s="89" t="s">
        <v>13</v>
      </c>
      <c r="B321" s="25" t="s">
        <v>198</v>
      </c>
      <c r="C321" s="25" t="s">
        <v>14</v>
      </c>
      <c r="D321" s="25"/>
      <c r="E321" s="91">
        <f>SUM(E322:E323)</f>
        <v>132.1</v>
      </c>
    </row>
    <row r="322" spans="1:5" ht="16.5" outlineLevel="5">
      <c r="A322" s="89" t="s">
        <v>192</v>
      </c>
      <c r="B322" s="25" t="s">
        <v>198</v>
      </c>
      <c r="C322" s="25" t="s">
        <v>14</v>
      </c>
      <c r="D322" s="25" t="s">
        <v>191</v>
      </c>
      <c r="E322" s="91">
        <v>120.1</v>
      </c>
    </row>
    <row r="323" spans="1:5" ht="16.5" outlineLevel="5">
      <c r="A323" s="89" t="s">
        <v>450</v>
      </c>
      <c r="B323" s="25" t="s">
        <v>198</v>
      </c>
      <c r="C323" s="25" t="s">
        <v>14</v>
      </c>
      <c r="D323" s="25" t="s">
        <v>451</v>
      </c>
      <c r="E323" s="91">
        <v>12</v>
      </c>
    </row>
    <row r="324" spans="1:5" ht="33" outlineLevel="5">
      <c r="A324" s="89" t="s">
        <v>598</v>
      </c>
      <c r="B324" s="25" t="s">
        <v>198</v>
      </c>
      <c r="C324" s="25" t="s">
        <v>16</v>
      </c>
      <c r="D324" s="25"/>
      <c r="E324" s="91">
        <f>SUM(E325)</f>
        <v>206.7</v>
      </c>
    </row>
    <row r="325" spans="1:5" ht="16.5" outlineLevel="5">
      <c r="A325" s="89" t="s">
        <v>192</v>
      </c>
      <c r="B325" s="25" t="s">
        <v>198</v>
      </c>
      <c r="C325" s="25" t="s">
        <v>16</v>
      </c>
      <c r="D325" s="25" t="s">
        <v>191</v>
      </c>
      <c r="E325" s="91">
        <v>206.7</v>
      </c>
    </row>
    <row r="326" spans="1:5" ht="49.5" outlineLevel="5">
      <c r="A326" s="89" t="s">
        <v>599</v>
      </c>
      <c r="B326" s="25" t="s">
        <v>198</v>
      </c>
      <c r="C326" s="25" t="s">
        <v>15</v>
      </c>
      <c r="D326" s="25"/>
      <c r="E326" s="91">
        <f>SUM(E327:E328)</f>
        <v>91.4</v>
      </c>
    </row>
    <row r="327" spans="1:5" ht="16.5" outlineLevel="5">
      <c r="A327" s="89" t="s">
        <v>192</v>
      </c>
      <c r="B327" s="25" t="s">
        <v>198</v>
      </c>
      <c r="C327" s="25" t="s">
        <v>15</v>
      </c>
      <c r="D327" s="25" t="s">
        <v>191</v>
      </c>
      <c r="E327" s="91">
        <v>69.4</v>
      </c>
    </row>
    <row r="328" spans="1:5" ht="16.5" outlineLevel="5">
      <c r="A328" s="89" t="s">
        <v>450</v>
      </c>
      <c r="B328" s="25" t="s">
        <v>198</v>
      </c>
      <c r="C328" s="25" t="s">
        <v>15</v>
      </c>
      <c r="D328" s="25" t="s">
        <v>451</v>
      </c>
      <c r="E328" s="91">
        <v>22</v>
      </c>
    </row>
    <row r="329" spans="1:5" ht="16.5" outlineLevel="1">
      <c r="A329" s="92" t="s">
        <v>251</v>
      </c>
      <c r="B329" s="71" t="s">
        <v>250</v>
      </c>
      <c r="C329" s="71" t="s">
        <v>28</v>
      </c>
      <c r="D329" s="71" t="s">
        <v>28</v>
      </c>
      <c r="E329" s="90">
        <f>SUM(E330+E336+E348)</f>
        <v>14287.500000000002</v>
      </c>
    </row>
    <row r="330" spans="1:5" ht="16.5" outlineLevel="1">
      <c r="A330" s="92" t="s">
        <v>573</v>
      </c>
      <c r="B330" s="71" t="s">
        <v>250</v>
      </c>
      <c r="C330" s="71" t="s">
        <v>574</v>
      </c>
      <c r="D330" s="71"/>
      <c r="E330" s="90">
        <f>SUM(E331)</f>
        <v>14.1</v>
      </c>
    </row>
    <row r="331" spans="1:5" ht="16.5" outlineLevel="1">
      <c r="A331" s="92" t="s">
        <v>260</v>
      </c>
      <c r="B331" s="71" t="s">
        <v>250</v>
      </c>
      <c r="C331" s="71" t="s">
        <v>575</v>
      </c>
      <c r="D331" s="71"/>
      <c r="E331" s="90">
        <f>SUM(E332+E334)</f>
        <v>14.1</v>
      </c>
    </row>
    <row r="332" spans="1:5" ht="34.5" customHeight="1" outlineLevel="1">
      <c r="A332" s="92" t="s">
        <v>571</v>
      </c>
      <c r="B332" s="71" t="s">
        <v>250</v>
      </c>
      <c r="C332" s="71" t="s">
        <v>576</v>
      </c>
      <c r="D332" s="71"/>
      <c r="E332" s="90">
        <f>SUM(E333)</f>
        <v>9</v>
      </c>
    </row>
    <row r="333" spans="1:5" ht="16.5" outlineLevel="1">
      <c r="A333" s="89" t="s">
        <v>192</v>
      </c>
      <c r="B333" s="25" t="s">
        <v>250</v>
      </c>
      <c r="C333" s="25" t="s">
        <v>576</v>
      </c>
      <c r="D333" s="25" t="s">
        <v>191</v>
      </c>
      <c r="E333" s="91">
        <v>9</v>
      </c>
    </row>
    <row r="334" spans="1:5" ht="18" customHeight="1" outlineLevel="1">
      <c r="A334" s="92" t="s">
        <v>572</v>
      </c>
      <c r="B334" s="71" t="s">
        <v>250</v>
      </c>
      <c r="C334" s="71" t="s">
        <v>577</v>
      </c>
      <c r="D334" s="71"/>
      <c r="E334" s="90">
        <f>SUM(E335)</f>
        <v>5.1</v>
      </c>
    </row>
    <row r="335" spans="1:5" ht="16.5" outlineLevel="1">
      <c r="A335" s="89" t="s">
        <v>192</v>
      </c>
      <c r="B335" s="25" t="s">
        <v>250</v>
      </c>
      <c r="C335" s="25" t="s">
        <v>577</v>
      </c>
      <c r="D335" s="25" t="s">
        <v>191</v>
      </c>
      <c r="E335" s="91">
        <v>5.1</v>
      </c>
    </row>
    <row r="336" spans="1:5" ht="16.5" outlineLevel="1">
      <c r="A336" s="92" t="s">
        <v>500</v>
      </c>
      <c r="B336" s="71" t="s">
        <v>250</v>
      </c>
      <c r="C336" s="71" t="s">
        <v>499</v>
      </c>
      <c r="D336" s="71"/>
      <c r="E336" s="90">
        <f>SUM(E337)</f>
        <v>13923.400000000001</v>
      </c>
    </row>
    <row r="337" spans="1:5" ht="33" outlineLevel="1">
      <c r="A337" s="92" t="s">
        <v>18</v>
      </c>
      <c r="B337" s="71" t="s">
        <v>250</v>
      </c>
      <c r="C337" s="71" t="s">
        <v>17</v>
      </c>
      <c r="D337" s="71"/>
      <c r="E337" s="90">
        <f>SUM(E338+E341+E343)</f>
        <v>13923.400000000001</v>
      </c>
    </row>
    <row r="338" spans="1:5" ht="72" customHeight="1" outlineLevel="1">
      <c r="A338" s="92" t="s">
        <v>578</v>
      </c>
      <c r="B338" s="71" t="s">
        <v>250</v>
      </c>
      <c r="C338" s="71" t="s">
        <v>19</v>
      </c>
      <c r="D338" s="71"/>
      <c r="E338" s="90">
        <f>SUM(E339:E340)</f>
        <v>1059.8</v>
      </c>
    </row>
    <row r="339" spans="1:5" ht="16.5" outlineLevel="1">
      <c r="A339" s="89" t="s">
        <v>192</v>
      </c>
      <c r="B339" s="25" t="s">
        <v>250</v>
      </c>
      <c r="C339" s="25" t="s">
        <v>19</v>
      </c>
      <c r="D339" s="25" t="s">
        <v>191</v>
      </c>
      <c r="E339" s="91">
        <v>872.6</v>
      </c>
    </row>
    <row r="340" spans="1:5" ht="16.5" outlineLevel="1">
      <c r="A340" s="89" t="s">
        <v>450</v>
      </c>
      <c r="B340" s="25" t="s">
        <v>250</v>
      </c>
      <c r="C340" s="25" t="s">
        <v>19</v>
      </c>
      <c r="D340" s="25" t="s">
        <v>451</v>
      </c>
      <c r="E340" s="91">
        <v>187.2</v>
      </c>
    </row>
    <row r="341" spans="1:5" ht="16.5" outlineLevel="1">
      <c r="A341" s="131" t="s">
        <v>489</v>
      </c>
      <c r="B341" s="71" t="s">
        <v>250</v>
      </c>
      <c r="C341" s="71" t="s">
        <v>498</v>
      </c>
      <c r="D341" s="71"/>
      <c r="E341" s="90">
        <f>SUM(E342)</f>
        <v>232.4</v>
      </c>
    </row>
    <row r="342" spans="1:5" s="86" customFormat="1" ht="16.5" outlineLevel="1">
      <c r="A342" s="89" t="s">
        <v>192</v>
      </c>
      <c r="B342" s="25" t="s">
        <v>250</v>
      </c>
      <c r="C342" s="25" t="s">
        <v>498</v>
      </c>
      <c r="D342" s="25" t="s">
        <v>191</v>
      </c>
      <c r="E342" s="91">
        <f>SUM(464.8-232.4)</f>
        <v>232.4</v>
      </c>
    </row>
    <row r="343" spans="1:5" ht="16.5" outlineLevel="1">
      <c r="A343" s="92" t="s">
        <v>188</v>
      </c>
      <c r="B343" s="71" t="s">
        <v>250</v>
      </c>
      <c r="C343" s="71" t="s">
        <v>497</v>
      </c>
      <c r="D343" s="71"/>
      <c r="E343" s="90">
        <f>SUM(E345+E346)</f>
        <v>12631.2</v>
      </c>
    </row>
    <row r="344" spans="1:5" ht="33" outlineLevel="1">
      <c r="A344" s="92" t="s">
        <v>561</v>
      </c>
      <c r="B344" s="25" t="s">
        <v>250</v>
      </c>
      <c r="C344" s="25" t="s">
        <v>562</v>
      </c>
      <c r="D344" s="71"/>
      <c r="E344" s="90">
        <f>SUM(E345)</f>
        <v>7149.7</v>
      </c>
    </row>
    <row r="345" spans="1:5" s="86" customFormat="1" ht="16.5" outlineLevel="1">
      <c r="A345" s="89" t="s">
        <v>192</v>
      </c>
      <c r="B345" s="25" t="s">
        <v>250</v>
      </c>
      <c r="C345" s="25" t="s">
        <v>562</v>
      </c>
      <c r="D345" s="25" t="s">
        <v>191</v>
      </c>
      <c r="E345" s="91">
        <v>7149.7</v>
      </c>
    </row>
    <row r="346" spans="1:5" s="86" customFormat="1" ht="49.5" outlineLevel="1">
      <c r="A346" s="92" t="s">
        <v>579</v>
      </c>
      <c r="B346" s="71" t="s">
        <v>250</v>
      </c>
      <c r="C346" s="71" t="s">
        <v>20</v>
      </c>
      <c r="D346" s="71"/>
      <c r="E346" s="90">
        <f>SUM(E347)</f>
        <v>5481.5</v>
      </c>
    </row>
    <row r="347" spans="1:5" s="86" customFormat="1" ht="16.5" outlineLevel="1">
      <c r="A347" s="89" t="s">
        <v>192</v>
      </c>
      <c r="B347" s="25" t="s">
        <v>250</v>
      </c>
      <c r="C347" s="25" t="s">
        <v>20</v>
      </c>
      <c r="D347" s="25" t="s">
        <v>191</v>
      </c>
      <c r="E347" s="91">
        <v>5481.5</v>
      </c>
    </row>
    <row r="348" spans="1:5" ht="16.5" outlineLevel="2">
      <c r="A348" s="92" t="s">
        <v>92</v>
      </c>
      <c r="B348" s="71" t="s">
        <v>250</v>
      </c>
      <c r="C348" s="71" t="s">
        <v>91</v>
      </c>
      <c r="D348" s="71" t="s">
        <v>28</v>
      </c>
      <c r="E348" s="90">
        <f>SUM(E349)</f>
        <v>350</v>
      </c>
    </row>
    <row r="349" spans="1:5" ht="33" outlineLevel="4">
      <c r="A349" s="92" t="s">
        <v>560</v>
      </c>
      <c r="B349" s="71" t="s">
        <v>250</v>
      </c>
      <c r="C349" s="71" t="s">
        <v>252</v>
      </c>
      <c r="D349" s="71" t="s">
        <v>28</v>
      </c>
      <c r="E349" s="90">
        <f>SUM(E350)</f>
        <v>350</v>
      </c>
    </row>
    <row r="350" spans="1:5" ht="16.5" outlineLevel="5">
      <c r="A350" s="89" t="s">
        <v>254</v>
      </c>
      <c r="B350" s="25" t="s">
        <v>250</v>
      </c>
      <c r="C350" s="25" t="s">
        <v>252</v>
      </c>
      <c r="D350" s="25" t="s">
        <v>253</v>
      </c>
      <c r="E350" s="91">
        <v>350</v>
      </c>
    </row>
    <row r="351" spans="1:5" ht="16.5" outlineLevel="1">
      <c r="A351" s="92" t="s">
        <v>256</v>
      </c>
      <c r="B351" s="71" t="s">
        <v>255</v>
      </c>
      <c r="C351" s="71" t="s">
        <v>28</v>
      </c>
      <c r="D351" s="71" t="s">
        <v>28</v>
      </c>
      <c r="E351" s="90">
        <f>SUM(E352+E356+E364)</f>
        <v>24548.1</v>
      </c>
    </row>
    <row r="352" spans="1:5" ht="16.5" outlineLevel="2">
      <c r="A352" s="92" t="s">
        <v>258</v>
      </c>
      <c r="B352" s="71" t="s">
        <v>255</v>
      </c>
      <c r="C352" s="71" t="s">
        <v>257</v>
      </c>
      <c r="D352" s="71" t="s">
        <v>28</v>
      </c>
      <c r="E352" s="90">
        <f>SUM(E353)</f>
        <v>410.4</v>
      </c>
    </row>
    <row r="353" spans="1:5" ht="16.5" outlineLevel="3">
      <c r="A353" s="92" t="s">
        <v>260</v>
      </c>
      <c r="B353" s="71" t="s">
        <v>255</v>
      </c>
      <c r="C353" s="71" t="s">
        <v>259</v>
      </c>
      <c r="D353" s="71" t="s">
        <v>28</v>
      </c>
      <c r="E353" s="90">
        <f>SUM(E354:E355)</f>
        <v>410.4</v>
      </c>
    </row>
    <row r="354" spans="1:5" ht="16.5" outlineLevel="5">
      <c r="A354" s="89" t="s">
        <v>192</v>
      </c>
      <c r="B354" s="25" t="s">
        <v>255</v>
      </c>
      <c r="C354" s="25" t="s">
        <v>259</v>
      </c>
      <c r="D354" s="25" t="s">
        <v>191</v>
      </c>
      <c r="E354" s="91">
        <v>408.4</v>
      </c>
    </row>
    <row r="355" spans="1:5" ht="16.5" outlineLevel="5">
      <c r="A355" s="89" t="s">
        <v>450</v>
      </c>
      <c r="B355" s="25" t="s">
        <v>255</v>
      </c>
      <c r="C355" s="25" t="s">
        <v>259</v>
      </c>
      <c r="D355" s="25" t="s">
        <v>451</v>
      </c>
      <c r="E355" s="91">
        <v>2</v>
      </c>
    </row>
    <row r="356" spans="1:5" ht="49.5" customHeight="1" outlineLevel="2">
      <c r="A356" s="92" t="s">
        <v>246</v>
      </c>
      <c r="B356" s="71" t="s">
        <v>255</v>
      </c>
      <c r="C356" s="71" t="s">
        <v>245</v>
      </c>
      <c r="D356" s="71" t="s">
        <v>28</v>
      </c>
      <c r="E356" s="90">
        <f>SUM(E359+E357)</f>
        <v>13230.2</v>
      </c>
    </row>
    <row r="357" spans="1:5" ht="16.5" customHeight="1" outlineLevel="2">
      <c r="A357" s="131" t="s">
        <v>489</v>
      </c>
      <c r="B357" s="25" t="s">
        <v>255</v>
      </c>
      <c r="C357" s="25" t="s">
        <v>493</v>
      </c>
      <c r="D357" s="25"/>
      <c r="E357" s="91">
        <f>SUM(E358)</f>
        <v>114.7</v>
      </c>
    </row>
    <row r="358" spans="1:5" ht="16.5" customHeight="1" outlineLevel="2">
      <c r="A358" s="89" t="s">
        <v>192</v>
      </c>
      <c r="B358" s="25" t="s">
        <v>255</v>
      </c>
      <c r="C358" s="25" t="s">
        <v>493</v>
      </c>
      <c r="D358" s="25" t="s">
        <v>191</v>
      </c>
      <c r="E358" s="91">
        <f>SUM(229.4-114.7)</f>
        <v>114.7</v>
      </c>
    </row>
    <row r="359" spans="1:5" ht="16.5" outlineLevel="3">
      <c r="A359" s="92" t="s">
        <v>188</v>
      </c>
      <c r="B359" s="71" t="s">
        <v>255</v>
      </c>
      <c r="C359" s="71" t="s">
        <v>247</v>
      </c>
      <c r="D359" s="71" t="s">
        <v>28</v>
      </c>
      <c r="E359" s="90">
        <f>SUM(E360+E362)</f>
        <v>13115.5</v>
      </c>
    </row>
    <row r="360" spans="1:5" ht="33" outlineLevel="4">
      <c r="A360" s="92" t="s">
        <v>262</v>
      </c>
      <c r="B360" s="71" t="s">
        <v>255</v>
      </c>
      <c r="C360" s="71" t="s">
        <v>261</v>
      </c>
      <c r="D360" s="71" t="s">
        <v>28</v>
      </c>
      <c r="E360" s="90">
        <f>SUM(E361)</f>
        <v>29.9</v>
      </c>
    </row>
    <row r="361" spans="1:5" ht="16.5" outlineLevel="5">
      <c r="A361" s="89" t="s">
        <v>264</v>
      </c>
      <c r="B361" s="25" t="s">
        <v>255</v>
      </c>
      <c r="C361" s="25" t="s">
        <v>261</v>
      </c>
      <c r="D361" s="25" t="s">
        <v>263</v>
      </c>
      <c r="E361" s="91">
        <f>SUM('[1]Лист1'!$D$12)</f>
        <v>29.9</v>
      </c>
    </row>
    <row r="362" spans="1:5" ht="66" outlineLevel="4">
      <c r="A362" s="92" t="s">
        <v>249</v>
      </c>
      <c r="B362" s="71" t="s">
        <v>255</v>
      </c>
      <c r="C362" s="71" t="s">
        <v>248</v>
      </c>
      <c r="D362" s="71" t="s">
        <v>28</v>
      </c>
      <c r="E362" s="90">
        <f>SUM(E363)</f>
        <v>13085.6</v>
      </c>
    </row>
    <row r="363" spans="1:5" ht="16.5" outlineLevel="5">
      <c r="A363" s="89" t="s">
        <v>192</v>
      </c>
      <c r="B363" s="25" t="s">
        <v>255</v>
      </c>
      <c r="C363" s="25" t="s">
        <v>248</v>
      </c>
      <c r="D363" s="25" t="s">
        <v>191</v>
      </c>
      <c r="E363" s="91">
        <v>13085.6</v>
      </c>
    </row>
    <row r="364" spans="1:5" ht="16.5" outlineLevel="2">
      <c r="A364" s="92" t="s">
        <v>92</v>
      </c>
      <c r="B364" s="71" t="s">
        <v>255</v>
      </c>
      <c r="C364" s="71" t="s">
        <v>91</v>
      </c>
      <c r="D364" s="71" t="s">
        <v>28</v>
      </c>
      <c r="E364" s="90">
        <f>SUM(E365+E367+E376+E384+E373+E370+E379+E381)</f>
        <v>10907.499999999998</v>
      </c>
    </row>
    <row r="365" spans="1:5" ht="32.25" customHeight="1" outlineLevel="4">
      <c r="A365" s="92" t="s">
        <v>535</v>
      </c>
      <c r="B365" s="71" t="s">
        <v>255</v>
      </c>
      <c r="C365" s="71" t="s">
        <v>121</v>
      </c>
      <c r="D365" s="71" t="s">
        <v>28</v>
      </c>
      <c r="E365" s="90">
        <f>SUM(E366)</f>
        <v>10</v>
      </c>
    </row>
    <row r="366" spans="1:5" ht="16.5" outlineLevel="5">
      <c r="A366" s="89" t="s">
        <v>192</v>
      </c>
      <c r="B366" s="25" t="s">
        <v>255</v>
      </c>
      <c r="C366" s="25" t="s">
        <v>121</v>
      </c>
      <c r="D366" s="25" t="s">
        <v>191</v>
      </c>
      <c r="E366" s="91">
        <v>10</v>
      </c>
    </row>
    <row r="367" spans="1:5" ht="33" outlineLevel="4">
      <c r="A367" s="92" t="s">
        <v>520</v>
      </c>
      <c r="B367" s="71" t="s">
        <v>255</v>
      </c>
      <c r="C367" s="71" t="s">
        <v>265</v>
      </c>
      <c r="D367" s="71" t="s">
        <v>28</v>
      </c>
      <c r="E367" s="90">
        <f>SUM(E368:E369)</f>
        <v>2940.2</v>
      </c>
    </row>
    <row r="368" spans="1:5" ht="16.5" outlineLevel="5">
      <c r="A368" s="89" t="s">
        <v>192</v>
      </c>
      <c r="B368" s="25" t="s">
        <v>255</v>
      </c>
      <c r="C368" s="25" t="s">
        <v>265</v>
      </c>
      <c r="D368" s="25" t="s">
        <v>191</v>
      </c>
      <c r="E368" s="91">
        <v>2802.2</v>
      </c>
    </row>
    <row r="369" spans="1:5" ht="16.5" outlineLevel="5">
      <c r="A369" s="89" t="s">
        <v>450</v>
      </c>
      <c r="B369" s="25" t="s">
        <v>255</v>
      </c>
      <c r="C369" s="25" t="s">
        <v>265</v>
      </c>
      <c r="D369" s="25" t="s">
        <v>451</v>
      </c>
      <c r="E369" s="91">
        <f>SUM(65+73)</f>
        <v>138</v>
      </c>
    </row>
    <row r="370" spans="1:5" ht="49.5" outlineLevel="5">
      <c r="A370" s="92" t="s">
        <v>548</v>
      </c>
      <c r="B370" s="71" t="s">
        <v>255</v>
      </c>
      <c r="C370" s="71" t="s">
        <v>547</v>
      </c>
      <c r="D370" s="25" t="s">
        <v>191</v>
      </c>
      <c r="E370" s="90">
        <f>SUM(E371:E372)</f>
        <v>5465.9</v>
      </c>
    </row>
    <row r="371" spans="1:5" ht="16.5" outlineLevel="5">
      <c r="A371" s="89" t="s">
        <v>192</v>
      </c>
      <c r="B371" s="25" t="s">
        <v>255</v>
      </c>
      <c r="C371" s="25" t="s">
        <v>547</v>
      </c>
      <c r="D371" s="25" t="s">
        <v>191</v>
      </c>
      <c r="E371" s="91">
        <v>4834.5</v>
      </c>
    </row>
    <row r="372" spans="1:5" ht="16.5" outlineLevel="5">
      <c r="A372" s="89" t="s">
        <v>450</v>
      </c>
      <c r="B372" s="25" t="s">
        <v>255</v>
      </c>
      <c r="C372" s="25" t="s">
        <v>547</v>
      </c>
      <c r="D372" s="25" t="s">
        <v>451</v>
      </c>
      <c r="E372" s="91">
        <v>631.4</v>
      </c>
    </row>
    <row r="373" spans="1:5" ht="51" customHeight="1" outlineLevel="5">
      <c r="A373" s="92" t="s">
        <v>521</v>
      </c>
      <c r="B373" s="71" t="s">
        <v>255</v>
      </c>
      <c r="C373" s="71" t="s">
        <v>546</v>
      </c>
      <c r="D373" s="71"/>
      <c r="E373" s="90">
        <f>SUM(E374:E375)</f>
        <v>518</v>
      </c>
    </row>
    <row r="374" spans="1:5" ht="16.5" outlineLevel="5">
      <c r="A374" s="89" t="s">
        <v>192</v>
      </c>
      <c r="B374" s="25" t="s">
        <v>255</v>
      </c>
      <c r="C374" s="25" t="s">
        <v>546</v>
      </c>
      <c r="D374" s="25" t="s">
        <v>191</v>
      </c>
      <c r="E374" s="91">
        <f>SUM(368+58)</f>
        <v>426</v>
      </c>
    </row>
    <row r="375" spans="1:5" ht="16.5" outlineLevel="5">
      <c r="A375" s="89" t="s">
        <v>450</v>
      </c>
      <c r="B375" s="25" t="s">
        <v>255</v>
      </c>
      <c r="C375" s="25" t="s">
        <v>546</v>
      </c>
      <c r="D375" s="25" t="s">
        <v>451</v>
      </c>
      <c r="E375" s="91">
        <v>92</v>
      </c>
    </row>
    <row r="376" spans="1:5" ht="49.5" outlineLevel="4">
      <c r="A376" s="92" t="s">
        <v>522</v>
      </c>
      <c r="B376" s="71" t="s">
        <v>255</v>
      </c>
      <c r="C376" s="71" t="s">
        <v>266</v>
      </c>
      <c r="D376" s="71" t="s">
        <v>28</v>
      </c>
      <c r="E376" s="90">
        <f>SUM(E377:E378)</f>
        <v>600</v>
      </c>
    </row>
    <row r="377" spans="1:5" ht="16.5" outlineLevel="5">
      <c r="A377" s="89" t="s">
        <v>192</v>
      </c>
      <c r="B377" s="25" t="s">
        <v>255</v>
      </c>
      <c r="C377" s="25" t="s">
        <v>266</v>
      </c>
      <c r="D377" s="25" t="s">
        <v>191</v>
      </c>
      <c r="E377" s="91">
        <v>482.5</v>
      </c>
    </row>
    <row r="378" spans="1:5" ht="16.5" outlineLevel="5">
      <c r="A378" s="89" t="s">
        <v>450</v>
      </c>
      <c r="B378" s="25" t="s">
        <v>255</v>
      </c>
      <c r="C378" s="25" t="s">
        <v>266</v>
      </c>
      <c r="D378" s="25" t="s">
        <v>451</v>
      </c>
      <c r="E378" s="91">
        <v>117.5</v>
      </c>
    </row>
    <row r="379" spans="1:5" ht="66" outlineLevel="5">
      <c r="A379" s="92" t="s">
        <v>454</v>
      </c>
      <c r="B379" s="142" t="s">
        <v>255</v>
      </c>
      <c r="C379" s="143" t="s">
        <v>551</v>
      </c>
      <c r="D379" s="143" t="s">
        <v>28</v>
      </c>
      <c r="E379" s="90">
        <f>SUM(E380)</f>
        <v>200</v>
      </c>
    </row>
    <row r="380" spans="1:5" ht="16.5" outlineLevel="5">
      <c r="A380" s="89" t="s">
        <v>192</v>
      </c>
      <c r="B380" s="148" t="s">
        <v>255</v>
      </c>
      <c r="C380" s="148" t="s">
        <v>551</v>
      </c>
      <c r="D380" s="148" t="s">
        <v>191</v>
      </c>
      <c r="E380" s="149">
        <v>200</v>
      </c>
    </row>
    <row r="381" spans="1:5" ht="35.25" customHeight="1" outlineLevel="5">
      <c r="A381" s="92" t="s">
        <v>593</v>
      </c>
      <c r="B381" s="71" t="s">
        <v>255</v>
      </c>
      <c r="C381" s="71" t="s">
        <v>592</v>
      </c>
      <c r="D381" s="25" t="s">
        <v>191</v>
      </c>
      <c r="E381" s="90">
        <f>SUM(E382:E383)</f>
        <v>863.8</v>
      </c>
    </row>
    <row r="382" spans="1:5" ht="16.5" outlineLevel="5">
      <c r="A382" s="89" t="s">
        <v>192</v>
      </c>
      <c r="B382" s="25" t="s">
        <v>255</v>
      </c>
      <c r="C382" s="25" t="s">
        <v>592</v>
      </c>
      <c r="D382" s="25" t="s">
        <v>191</v>
      </c>
      <c r="E382" s="91">
        <v>770.3</v>
      </c>
    </row>
    <row r="383" spans="1:5" ht="16.5" outlineLevel="5">
      <c r="A383" s="89" t="s">
        <v>450</v>
      </c>
      <c r="B383" s="25" t="s">
        <v>255</v>
      </c>
      <c r="C383" s="25" t="s">
        <v>592</v>
      </c>
      <c r="D383" s="25" t="s">
        <v>451</v>
      </c>
      <c r="E383" s="91">
        <v>93.5</v>
      </c>
    </row>
    <row r="384" spans="1:5" ht="17.25" customHeight="1" outlineLevel="4">
      <c r="A384" s="92" t="s">
        <v>542</v>
      </c>
      <c r="B384" s="71" t="s">
        <v>255</v>
      </c>
      <c r="C384" s="71" t="s">
        <v>267</v>
      </c>
      <c r="D384" s="71" t="s">
        <v>28</v>
      </c>
      <c r="E384" s="90">
        <f>SUM(E385:E386)</f>
        <v>309.6</v>
      </c>
    </row>
    <row r="385" spans="1:5" ht="16.5" outlineLevel="5">
      <c r="A385" s="89" t="s">
        <v>192</v>
      </c>
      <c r="B385" s="25" t="s">
        <v>255</v>
      </c>
      <c r="C385" s="25" t="s">
        <v>267</v>
      </c>
      <c r="D385" s="25" t="s">
        <v>191</v>
      </c>
      <c r="E385" s="91">
        <v>299.6</v>
      </c>
    </row>
    <row r="386" spans="1:5" ht="16.5" outlineLevel="5">
      <c r="A386" s="89" t="s">
        <v>450</v>
      </c>
      <c r="B386" s="25" t="s">
        <v>255</v>
      </c>
      <c r="C386" s="25" t="s">
        <v>267</v>
      </c>
      <c r="D386" s="25" t="s">
        <v>451</v>
      </c>
      <c r="E386" s="91">
        <v>10</v>
      </c>
    </row>
    <row r="387" spans="1:5" ht="33">
      <c r="A387" s="92" t="s">
        <v>269</v>
      </c>
      <c r="B387" s="71" t="s">
        <v>268</v>
      </c>
      <c r="C387" s="71" t="s">
        <v>28</v>
      </c>
      <c r="D387" s="71" t="s">
        <v>28</v>
      </c>
      <c r="E387" s="90">
        <f>SUM(E388+E420)</f>
        <v>25167.399999999998</v>
      </c>
    </row>
    <row r="388" spans="1:5" ht="16.5" outlineLevel="1">
      <c r="A388" s="92" t="s">
        <v>271</v>
      </c>
      <c r="B388" s="71" t="s">
        <v>270</v>
      </c>
      <c r="C388" s="71" t="s">
        <v>28</v>
      </c>
      <c r="D388" s="71" t="s">
        <v>28</v>
      </c>
      <c r="E388" s="90">
        <f>SUM(E389+E397+E403+E411)</f>
        <v>22685.8</v>
      </c>
    </row>
    <row r="389" spans="1:5" ht="33" outlineLevel="2">
      <c r="A389" s="92" t="s">
        <v>273</v>
      </c>
      <c r="B389" s="71" t="s">
        <v>270</v>
      </c>
      <c r="C389" s="71" t="s">
        <v>272</v>
      </c>
      <c r="D389" s="71" t="s">
        <v>28</v>
      </c>
      <c r="E389" s="90">
        <f>SUM(E392+E390)</f>
        <v>11923.4</v>
      </c>
    </row>
    <row r="390" spans="1:5" ht="35.25" customHeight="1" outlineLevel="2">
      <c r="A390" s="92" t="s">
        <v>288</v>
      </c>
      <c r="B390" s="71" t="s">
        <v>270</v>
      </c>
      <c r="C390" s="71" t="s">
        <v>455</v>
      </c>
      <c r="D390" s="71"/>
      <c r="E390" s="90">
        <f>SUM(E391)</f>
        <v>71</v>
      </c>
    </row>
    <row r="391" spans="1:5" s="86" customFormat="1" ht="16.5" outlineLevel="2">
      <c r="A391" s="89" t="s">
        <v>192</v>
      </c>
      <c r="B391" s="25" t="s">
        <v>270</v>
      </c>
      <c r="C391" s="25" t="s">
        <v>455</v>
      </c>
      <c r="D391" s="25" t="s">
        <v>191</v>
      </c>
      <c r="E391" s="91">
        <v>71</v>
      </c>
    </row>
    <row r="392" spans="1:5" ht="16.5" outlineLevel="3">
      <c r="A392" s="92" t="s">
        <v>188</v>
      </c>
      <c r="B392" s="71" t="s">
        <v>270</v>
      </c>
      <c r="C392" s="71" t="s">
        <v>274</v>
      </c>
      <c r="D392" s="71" t="s">
        <v>28</v>
      </c>
      <c r="E392" s="90">
        <f>SUM(E396+E393)</f>
        <v>11852.4</v>
      </c>
    </row>
    <row r="393" spans="1:5" ht="16.5" customHeight="1" outlineLevel="2">
      <c r="A393" s="131" t="s">
        <v>489</v>
      </c>
      <c r="B393" s="25" t="s">
        <v>270</v>
      </c>
      <c r="C393" s="25" t="s">
        <v>494</v>
      </c>
      <c r="D393" s="25"/>
      <c r="E393" s="91">
        <f>SUM(E394)</f>
        <v>264</v>
      </c>
    </row>
    <row r="394" spans="1:5" ht="16.5" customHeight="1" outlineLevel="2">
      <c r="A394" s="89" t="s">
        <v>192</v>
      </c>
      <c r="B394" s="25" t="s">
        <v>270</v>
      </c>
      <c r="C394" s="25" t="s">
        <v>494</v>
      </c>
      <c r="D394" s="25" t="s">
        <v>191</v>
      </c>
      <c r="E394" s="91">
        <f>SUM(457.2-228.6+35.4)</f>
        <v>264</v>
      </c>
    </row>
    <row r="395" spans="1:5" ht="33" outlineLevel="4">
      <c r="A395" s="92" t="s">
        <v>276</v>
      </c>
      <c r="B395" s="71" t="s">
        <v>270</v>
      </c>
      <c r="C395" s="71" t="s">
        <v>275</v>
      </c>
      <c r="D395" s="71" t="s">
        <v>28</v>
      </c>
      <c r="E395" s="90">
        <f>SUM(E396)</f>
        <v>11588.4</v>
      </c>
    </row>
    <row r="396" spans="1:5" ht="16.5" outlineLevel="5">
      <c r="A396" s="89" t="s">
        <v>192</v>
      </c>
      <c r="B396" s="25" t="s">
        <v>270</v>
      </c>
      <c r="C396" s="25" t="s">
        <v>275</v>
      </c>
      <c r="D396" s="25" t="s">
        <v>191</v>
      </c>
      <c r="E396" s="91">
        <v>11588.4</v>
      </c>
    </row>
    <row r="397" spans="1:5" ht="16.5" outlineLevel="2">
      <c r="A397" s="92" t="s">
        <v>278</v>
      </c>
      <c r="B397" s="71" t="s">
        <v>270</v>
      </c>
      <c r="C397" s="71" t="s">
        <v>277</v>
      </c>
      <c r="D397" s="71" t="s">
        <v>28</v>
      </c>
      <c r="E397" s="90">
        <f>SUM(E398+E400)</f>
        <v>1285.5</v>
      </c>
    </row>
    <row r="398" spans="1:5" ht="16.5" customHeight="1" outlineLevel="2">
      <c r="A398" s="131" t="s">
        <v>489</v>
      </c>
      <c r="B398" s="25" t="s">
        <v>270</v>
      </c>
      <c r="C398" s="25" t="s">
        <v>495</v>
      </c>
      <c r="D398" s="25"/>
      <c r="E398" s="91">
        <f>SUM(E399)</f>
        <v>6.4</v>
      </c>
    </row>
    <row r="399" spans="1:5" ht="16.5" customHeight="1" outlineLevel="2">
      <c r="A399" s="89" t="s">
        <v>192</v>
      </c>
      <c r="B399" s="25" t="s">
        <v>270</v>
      </c>
      <c r="C399" s="25" t="s">
        <v>495</v>
      </c>
      <c r="D399" s="25" t="s">
        <v>191</v>
      </c>
      <c r="E399" s="91">
        <f>SUM(12.8-6.4)</f>
        <v>6.4</v>
      </c>
    </row>
    <row r="400" spans="1:5" ht="16.5" outlineLevel="3">
      <c r="A400" s="92" t="s">
        <v>188</v>
      </c>
      <c r="B400" s="71" t="s">
        <v>270</v>
      </c>
      <c r="C400" s="71" t="s">
        <v>279</v>
      </c>
      <c r="D400" s="71" t="s">
        <v>28</v>
      </c>
      <c r="E400" s="90">
        <f>SUM(E402)</f>
        <v>1279.1</v>
      </c>
    </row>
    <row r="401" spans="1:5" ht="33" outlineLevel="4">
      <c r="A401" s="92" t="s">
        <v>281</v>
      </c>
      <c r="B401" s="71" t="s">
        <v>270</v>
      </c>
      <c r="C401" s="71" t="s">
        <v>280</v>
      </c>
      <c r="D401" s="71" t="s">
        <v>28</v>
      </c>
      <c r="E401" s="90">
        <f>SUM(E402)</f>
        <v>1279.1</v>
      </c>
    </row>
    <row r="402" spans="1:5" ht="16.5" outlineLevel="5">
      <c r="A402" s="89" t="s">
        <v>192</v>
      </c>
      <c r="B402" s="25" t="s">
        <v>270</v>
      </c>
      <c r="C402" s="25" t="s">
        <v>280</v>
      </c>
      <c r="D402" s="25" t="s">
        <v>191</v>
      </c>
      <c r="E402" s="91">
        <v>1279.1</v>
      </c>
    </row>
    <row r="403" spans="1:5" ht="16.5" outlineLevel="2">
      <c r="A403" s="92" t="s">
        <v>283</v>
      </c>
      <c r="B403" s="71" t="s">
        <v>270</v>
      </c>
      <c r="C403" s="71" t="s">
        <v>282</v>
      </c>
      <c r="D403" s="71" t="s">
        <v>28</v>
      </c>
      <c r="E403" s="90">
        <f>SUM(E406+E404)</f>
        <v>5562.599999999999</v>
      </c>
    </row>
    <row r="404" spans="1:5" ht="16.5" customHeight="1" outlineLevel="2">
      <c r="A404" s="131" t="s">
        <v>489</v>
      </c>
      <c r="B404" s="25" t="s">
        <v>270</v>
      </c>
      <c r="C404" s="25" t="s">
        <v>496</v>
      </c>
      <c r="D404" s="25"/>
      <c r="E404" s="91">
        <f>SUM(E405)</f>
        <v>32.4</v>
      </c>
    </row>
    <row r="405" spans="1:5" ht="16.5" customHeight="1" outlineLevel="2">
      <c r="A405" s="89" t="s">
        <v>192</v>
      </c>
      <c r="B405" s="25" t="s">
        <v>270</v>
      </c>
      <c r="C405" s="25" t="s">
        <v>496</v>
      </c>
      <c r="D405" s="25" t="s">
        <v>191</v>
      </c>
      <c r="E405" s="91">
        <f>SUM(64.8-32.4)</f>
        <v>32.4</v>
      </c>
    </row>
    <row r="406" spans="1:5" ht="16.5" outlineLevel="3">
      <c r="A406" s="92" t="s">
        <v>188</v>
      </c>
      <c r="B406" s="71" t="s">
        <v>270</v>
      </c>
      <c r="C406" s="71" t="s">
        <v>284</v>
      </c>
      <c r="D406" s="71" t="s">
        <v>28</v>
      </c>
      <c r="E406" s="90">
        <f>SUM(E407+E409)</f>
        <v>5530.2</v>
      </c>
    </row>
    <row r="407" spans="1:5" ht="33" outlineLevel="4">
      <c r="A407" s="92" t="s">
        <v>286</v>
      </c>
      <c r="B407" s="71" t="s">
        <v>270</v>
      </c>
      <c r="C407" s="71" t="s">
        <v>285</v>
      </c>
      <c r="D407" s="71" t="s">
        <v>28</v>
      </c>
      <c r="E407" s="90">
        <f>SUM(E408)</f>
        <v>4796.4</v>
      </c>
    </row>
    <row r="408" spans="1:5" ht="16.5" outlineLevel="5">
      <c r="A408" s="89" t="s">
        <v>192</v>
      </c>
      <c r="B408" s="25" t="s">
        <v>270</v>
      </c>
      <c r="C408" s="25" t="s">
        <v>285</v>
      </c>
      <c r="D408" s="25" t="s">
        <v>191</v>
      </c>
      <c r="E408" s="91">
        <v>4796.4</v>
      </c>
    </row>
    <row r="409" spans="1:5" ht="51" customHeight="1" outlineLevel="4">
      <c r="A409" s="92" t="s">
        <v>503</v>
      </c>
      <c r="B409" s="71" t="s">
        <v>270</v>
      </c>
      <c r="C409" s="71" t="s">
        <v>287</v>
      </c>
      <c r="D409" s="71" t="s">
        <v>28</v>
      </c>
      <c r="E409" s="90">
        <f>SUM(E410)</f>
        <v>733.8</v>
      </c>
    </row>
    <row r="410" spans="1:5" ht="16.5" outlineLevel="5">
      <c r="A410" s="89" t="s">
        <v>192</v>
      </c>
      <c r="B410" s="25" t="s">
        <v>270</v>
      </c>
      <c r="C410" s="25" t="s">
        <v>287</v>
      </c>
      <c r="D410" s="25" t="s">
        <v>191</v>
      </c>
      <c r="E410" s="91">
        <v>733.8</v>
      </c>
    </row>
    <row r="411" spans="1:5" ht="16.5" outlineLevel="2">
      <c r="A411" s="92" t="s">
        <v>92</v>
      </c>
      <c r="B411" s="71" t="s">
        <v>270</v>
      </c>
      <c r="C411" s="71" t="s">
        <v>91</v>
      </c>
      <c r="D411" s="71" t="s">
        <v>28</v>
      </c>
      <c r="E411" s="90">
        <f>SUM(E413+E414+E416+E418)</f>
        <v>3914.3</v>
      </c>
    </row>
    <row r="412" spans="1:5" ht="33" outlineLevel="4">
      <c r="A412" s="92" t="s">
        <v>290</v>
      </c>
      <c r="B412" s="71" t="s">
        <v>270</v>
      </c>
      <c r="C412" s="71" t="s">
        <v>289</v>
      </c>
      <c r="D412" s="71" t="s">
        <v>28</v>
      </c>
      <c r="E412" s="90">
        <f>SUM(E413)</f>
        <v>1850</v>
      </c>
    </row>
    <row r="413" spans="1:5" ht="16.5" outlineLevel="5">
      <c r="A413" s="89" t="s">
        <v>192</v>
      </c>
      <c r="B413" s="25" t="s">
        <v>270</v>
      </c>
      <c r="C413" s="25" t="s">
        <v>289</v>
      </c>
      <c r="D413" s="25" t="s">
        <v>191</v>
      </c>
      <c r="E413" s="91">
        <v>1850</v>
      </c>
    </row>
    <row r="414" spans="1:5" ht="51" customHeight="1" outlineLevel="5">
      <c r="A414" s="92" t="s">
        <v>521</v>
      </c>
      <c r="B414" s="71" t="s">
        <v>270</v>
      </c>
      <c r="C414" s="71" t="s">
        <v>546</v>
      </c>
      <c r="D414" s="71"/>
      <c r="E414" s="90">
        <f>SUM(E415)</f>
        <v>162</v>
      </c>
    </row>
    <row r="415" spans="1:5" ht="16.5" outlineLevel="5">
      <c r="A415" s="89" t="s">
        <v>192</v>
      </c>
      <c r="B415" s="25" t="s">
        <v>270</v>
      </c>
      <c r="C415" s="25" t="s">
        <v>546</v>
      </c>
      <c r="D415" s="25" t="s">
        <v>191</v>
      </c>
      <c r="E415" s="91">
        <v>162</v>
      </c>
    </row>
    <row r="416" spans="1:5" ht="38.25" customHeight="1" outlineLevel="5">
      <c r="A416" s="150" t="s">
        <v>549</v>
      </c>
      <c r="B416" s="142" t="s">
        <v>270</v>
      </c>
      <c r="C416" s="143" t="s">
        <v>550</v>
      </c>
      <c r="D416" s="143" t="s">
        <v>28</v>
      </c>
      <c r="E416" s="91">
        <f>SUM(E417)</f>
        <v>800</v>
      </c>
    </row>
    <row r="417" spans="1:5" ht="16.5" outlineLevel="5">
      <c r="A417" s="151" t="s">
        <v>192</v>
      </c>
      <c r="B417" s="148" t="s">
        <v>270</v>
      </c>
      <c r="C417" s="148" t="s">
        <v>550</v>
      </c>
      <c r="D417" s="148" t="s">
        <v>191</v>
      </c>
      <c r="E417" s="149">
        <v>800</v>
      </c>
    </row>
    <row r="418" spans="1:5" ht="68.25" customHeight="1" outlineLevel="5">
      <c r="A418" s="92" t="s">
        <v>454</v>
      </c>
      <c r="B418" s="142" t="s">
        <v>270</v>
      </c>
      <c r="C418" s="143" t="s">
        <v>551</v>
      </c>
      <c r="D418" s="143" t="s">
        <v>28</v>
      </c>
      <c r="E418" s="90">
        <f>SUM(E419)</f>
        <v>1102.3</v>
      </c>
    </row>
    <row r="419" spans="1:5" ht="16.5" outlineLevel="5">
      <c r="A419" s="89" t="s">
        <v>192</v>
      </c>
      <c r="B419" s="148" t="s">
        <v>270</v>
      </c>
      <c r="C419" s="148" t="s">
        <v>551</v>
      </c>
      <c r="D419" s="148" t="s">
        <v>191</v>
      </c>
      <c r="E419" s="149">
        <v>1102.3</v>
      </c>
    </row>
    <row r="420" spans="1:5" ht="33" outlineLevel="1">
      <c r="A420" s="92" t="s">
        <v>291</v>
      </c>
      <c r="B420" s="71" t="s">
        <v>481</v>
      </c>
      <c r="C420" s="71" t="s">
        <v>28</v>
      </c>
      <c r="D420" s="71" t="s">
        <v>28</v>
      </c>
      <c r="E420" s="90">
        <f>SUM(E421)</f>
        <v>2481.6</v>
      </c>
    </row>
    <row r="421" spans="1:5" ht="53.25" customHeight="1" outlineLevel="2">
      <c r="A421" s="92" t="s">
        <v>246</v>
      </c>
      <c r="B421" s="71" t="s">
        <v>481</v>
      </c>
      <c r="C421" s="71" t="s">
        <v>245</v>
      </c>
      <c r="D421" s="71" t="s">
        <v>28</v>
      </c>
      <c r="E421" s="90">
        <f>SUM(E426+E422)</f>
        <v>2481.6</v>
      </c>
    </row>
    <row r="422" spans="1:5" ht="16.5" customHeight="1" outlineLevel="2">
      <c r="A422" s="131" t="s">
        <v>489</v>
      </c>
      <c r="B422" s="25" t="s">
        <v>481</v>
      </c>
      <c r="C422" s="25" t="s">
        <v>493</v>
      </c>
      <c r="D422" s="25"/>
      <c r="E422" s="91">
        <f>SUM(E423)</f>
        <v>5.600000000000001</v>
      </c>
    </row>
    <row r="423" spans="1:5" ht="16.5" customHeight="1" outlineLevel="2">
      <c r="A423" s="89" t="s">
        <v>192</v>
      </c>
      <c r="B423" s="25" t="s">
        <v>481</v>
      </c>
      <c r="C423" s="25" t="s">
        <v>493</v>
      </c>
      <c r="D423" s="25" t="s">
        <v>191</v>
      </c>
      <c r="E423" s="91">
        <f>SUM(82-41-35.4)</f>
        <v>5.600000000000001</v>
      </c>
    </row>
    <row r="424" spans="1:5" ht="16.5" outlineLevel="3">
      <c r="A424" s="92" t="s">
        <v>188</v>
      </c>
      <c r="B424" s="71" t="s">
        <v>481</v>
      </c>
      <c r="C424" s="71" t="s">
        <v>247</v>
      </c>
      <c r="D424" s="71" t="s">
        <v>28</v>
      </c>
      <c r="E424" s="90">
        <f>SUM(E426)</f>
        <v>2476</v>
      </c>
    </row>
    <row r="425" spans="1:5" ht="66" outlineLevel="4">
      <c r="A425" s="92" t="s">
        <v>249</v>
      </c>
      <c r="B425" s="71" t="s">
        <v>481</v>
      </c>
      <c r="C425" s="71" t="s">
        <v>248</v>
      </c>
      <c r="D425" s="71" t="s">
        <v>28</v>
      </c>
      <c r="E425" s="90">
        <f>SUM(E426)</f>
        <v>2476</v>
      </c>
    </row>
    <row r="426" spans="1:5" ht="16.5" outlineLevel="5">
      <c r="A426" s="89" t="s">
        <v>192</v>
      </c>
      <c r="B426" s="25" t="s">
        <v>481</v>
      </c>
      <c r="C426" s="25" t="s">
        <v>248</v>
      </c>
      <c r="D426" s="25" t="s">
        <v>191</v>
      </c>
      <c r="E426" s="91">
        <v>2476</v>
      </c>
    </row>
    <row r="427" spans="1:5" ht="16.5">
      <c r="A427" s="92" t="s">
        <v>491</v>
      </c>
      <c r="B427" s="71" t="s">
        <v>292</v>
      </c>
      <c r="C427" s="71" t="s">
        <v>28</v>
      </c>
      <c r="D427" s="71" t="s">
        <v>28</v>
      </c>
      <c r="E427" s="90">
        <f>SUM(E428)</f>
        <v>510</v>
      </c>
    </row>
    <row r="428" spans="1:5" ht="16.5" outlineLevel="1">
      <c r="A428" s="92" t="s">
        <v>492</v>
      </c>
      <c r="B428" s="71" t="s">
        <v>483</v>
      </c>
      <c r="C428" s="71" t="s">
        <v>28</v>
      </c>
      <c r="D428" s="71" t="s">
        <v>28</v>
      </c>
      <c r="E428" s="90">
        <f>SUM(E429)</f>
        <v>510</v>
      </c>
    </row>
    <row r="429" spans="1:5" ht="16.5" outlineLevel="2">
      <c r="A429" s="92" t="s">
        <v>92</v>
      </c>
      <c r="B429" s="71" t="s">
        <v>483</v>
      </c>
      <c r="C429" s="71" t="s">
        <v>91</v>
      </c>
      <c r="D429" s="71" t="s">
        <v>28</v>
      </c>
      <c r="E429" s="90">
        <f>SUM(E430+E432+E434)</f>
        <v>510</v>
      </c>
    </row>
    <row r="430" spans="1:5" ht="16.5" outlineLevel="4">
      <c r="A430" s="92" t="s">
        <v>301</v>
      </c>
      <c r="B430" s="71" t="s">
        <v>483</v>
      </c>
      <c r="C430" s="71" t="s">
        <v>300</v>
      </c>
      <c r="D430" s="71" t="s">
        <v>28</v>
      </c>
      <c r="E430" s="90">
        <f>SUM(E431)</f>
        <v>160</v>
      </c>
    </row>
    <row r="431" spans="1:5" ht="32.25" customHeight="1" outlineLevel="5">
      <c r="A431" s="89" t="s">
        <v>303</v>
      </c>
      <c r="B431" s="25" t="s">
        <v>483</v>
      </c>
      <c r="C431" s="25" t="s">
        <v>300</v>
      </c>
      <c r="D431" s="25" t="s">
        <v>302</v>
      </c>
      <c r="E431" s="91">
        <f>SUM(100+60)</f>
        <v>160</v>
      </c>
    </row>
    <row r="432" spans="1:5" ht="33" outlineLevel="4">
      <c r="A432" s="92" t="s">
        <v>524</v>
      </c>
      <c r="B432" s="71" t="s">
        <v>483</v>
      </c>
      <c r="C432" s="71" t="s">
        <v>305</v>
      </c>
      <c r="D432" s="71" t="s">
        <v>28</v>
      </c>
      <c r="E432" s="90">
        <f>SUM(E433)</f>
        <v>300</v>
      </c>
    </row>
    <row r="433" spans="1:5" ht="36" customHeight="1" outlineLevel="5">
      <c r="A433" s="89" t="s">
        <v>303</v>
      </c>
      <c r="B433" s="25" t="s">
        <v>483</v>
      </c>
      <c r="C433" s="25" t="s">
        <v>305</v>
      </c>
      <c r="D433" s="25" t="s">
        <v>302</v>
      </c>
      <c r="E433" s="91">
        <f>SUM(200+100)</f>
        <v>300</v>
      </c>
    </row>
    <row r="434" spans="1:5" ht="34.5" customHeight="1" outlineLevel="4">
      <c r="A434" s="92" t="s">
        <v>525</v>
      </c>
      <c r="B434" s="71" t="s">
        <v>483</v>
      </c>
      <c r="C434" s="71" t="s">
        <v>306</v>
      </c>
      <c r="D434" s="71" t="s">
        <v>28</v>
      </c>
      <c r="E434" s="90">
        <f>SUM(E435)</f>
        <v>50</v>
      </c>
    </row>
    <row r="435" spans="1:5" ht="30.75" customHeight="1" outlineLevel="5">
      <c r="A435" s="89" t="s">
        <v>303</v>
      </c>
      <c r="B435" s="25" t="s">
        <v>483</v>
      </c>
      <c r="C435" s="25" t="s">
        <v>306</v>
      </c>
      <c r="D435" s="25" t="s">
        <v>302</v>
      </c>
      <c r="E435" s="91">
        <v>50</v>
      </c>
    </row>
    <row r="436" spans="1:5" ht="16.5">
      <c r="A436" s="92" t="s">
        <v>308</v>
      </c>
      <c r="B436" s="71" t="s">
        <v>307</v>
      </c>
      <c r="C436" s="71" t="s">
        <v>28</v>
      </c>
      <c r="D436" s="71" t="s">
        <v>28</v>
      </c>
      <c r="E436" s="90">
        <f>SUM(E437+E441+E497+E515)</f>
        <v>154843.00000000003</v>
      </c>
    </row>
    <row r="437" spans="1:5" ht="16.5" outlineLevel="1">
      <c r="A437" s="92" t="s">
        <v>310</v>
      </c>
      <c r="B437" s="71" t="s">
        <v>309</v>
      </c>
      <c r="C437" s="71" t="s">
        <v>28</v>
      </c>
      <c r="D437" s="71" t="s">
        <v>28</v>
      </c>
      <c r="E437" s="90">
        <f>SUM(E438)</f>
        <v>9293</v>
      </c>
    </row>
    <row r="438" spans="1:5" ht="16.5" outlineLevel="2">
      <c r="A438" s="92" t="s">
        <v>312</v>
      </c>
      <c r="B438" s="71" t="s">
        <v>309</v>
      </c>
      <c r="C438" s="71" t="s">
        <v>311</v>
      </c>
      <c r="D438" s="71" t="s">
        <v>28</v>
      </c>
      <c r="E438" s="90">
        <f>SUM(E439)</f>
        <v>9293</v>
      </c>
    </row>
    <row r="439" spans="1:5" ht="33" outlineLevel="4">
      <c r="A439" s="92" t="s">
        <v>314</v>
      </c>
      <c r="B439" s="71" t="s">
        <v>309</v>
      </c>
      <c r="C439" s="71" t="s">
        <v>313</v>
      </c>
      <c r="D439" s="71" t="s">
        <v>28</v>
      </c>
      <c r="E439" s="90">
        <f>SUM(E440)</f>
        <v>9293</v>
      </c>
    </row>
    <row r="440" spans="1:5" ht="16.5" outlineLevel="5">
      <c r="A440" s="89" t="s">
        <v>192</v>
      </c>
      <c r="B440" s="25" t="s">
        <v>309</v>
      </c>
      <c r="C440" s="25" t="s">
        <v>313</v>
      </c>
      <c r="D440" s="25" t="s">
        <v>191</v>
      </c>
      <c r="E440" s="91">
        <v>9293</v>
      </c>
    </row>
    <row r="441" spans="1:5" ht="16.5" outlineLevel="1">
      <c r="A441" s="92" t="s">
        <v>316</v>
      </c>
      <c r="B441" s="71" t="s">
        <v>315</v>
      </c>
      <c r="C441" s="71" t="s">
        <v>28</v>
      </c>
      <c r="D441" s="71" t="s">
        <v>28</v>
      </c>
      <c r="E441" s="90">
        <f>SUM(E442+E491+E487)</f>
        <v>121387.90000000001</v>
      </c>
    </row>
    <row r="442" spans="1:5" ht="16.5" outlineLevel="2">
      <c r="A442" s="92" t="s">
        <v>318</v>
      </c>
      <c r="B442" s="71" t="s">
        <v>315</v>
      </c>
      <c r="C442" s="71" t="s">
        <v>317</v>
      </c>
      <c r="D442" s="71" t="s">
        <v>28</v>
      </c>
      <c r="E442" s="90">
        <f>SUM(E447+E450+E453+E466+E468+E470+E472+E443+E445)</f>
        <v>119183.90000000001</v>
      </c>
    </row>
    <row r="443" spans="1:5" ht="66" outlineLevel="2">
      <c r="A443" s="132" t="s">
        <v>467</v>
      </c>
      <c r="B443" s="25" t="s">
        <v>315</v>
      </c>
      <c r="C443" s="25" t="s">
        <v>469</v>
      </c>
      <c r="D443" s="25"/>
      <c r="E443" s="91">
        <f>SUM(E444)</f>
        <v>141.1</v>
      </c>
    </row>
    <row r="444" spans="1:5" ht="16.5" outlineLevel="2">
      <c r="A444" s="89" t="s">
        <v>120</v>
      </c>
      <c r="B444" s="25" t="s">
        <v>315</v>
      </c>
      <c r="C444" s="25" t="s">
        <v>469</v>
      </c>
      <c r="D444" s="25" t="s">
        <v>119</v>
      </c>
      <c r="E444" s="91">
        <v>141.1</v>
      </c>
    </row>
    <row r="445" spans="1:5" ht="33" outlineLevel="2">
      <c r="A445" s="92" t="s">
        <v>468</v>
      </c>
      <c r="B445" s="25" t="s">
        <v>315</v>
      </c>
      <c r="C445" s="25" t="s">
        <v>470</v>
      </c>
      <c r="D445" s="25"/>
      <c r="E445" s="91">
        <f>SUM(E446)</f>
        <v>59.7</v>
      </c>
    </row>
    <row r="446" spans="1:5" ht="16.5" outlineLevel="2">
      <c r="A446" s="89" t="s">
        <v>120</v>
      </c>
      <c r="B446" s="25" t="s">
        <v>315</v>
      </c>
      <c r="C446" s="25" t="s">
        <v>470</v>
      </c>
      <c r="D446" s="25" t="s">
        <v>119</v>
      </c>
      <c r="E446" s="91">
        <v>59.7</v>
      </c>
    </row>
    <row r="447" spans="1:5" ht="33" outlineLevel="3">
      <c r="A447" s="92" t="s">
        <v>320</v>
      </c>
      <c r="B447" s="71" t="s">
        <v>315</v>
      </c>
      <c r="C447" s="71" t="s">
        <v>319</v>
      </c>
      <c r="D447" s="71" t="s">
        <v>28</v>
      </c>
      <c r="E447" s="90">
        <f>SUM(E449)</f>
        <v>294.9</v>
      </c>
    </row>
    <row r="448" spans="1:5" ht="49.5" outlineLevel="4">
      <c r="A448" s="92" t="s">
        <v>322</v>
      </c>
      <c r="B448" s="71" t="s">
        <v>315</v>
      </c>
      <c r="C448" s="71" t="s">
        <v>321</v>
      </c>
      <c r="D448" s="71" t="s">
        <v>28</v>
      </c>
      <c r="E448" s="90">
        <f>SUM(E449)</f>
        <v>294.9</v>
      </c>
    </row>
    <row r="449" spans="1:5" ht="16.5" outlineLevel="5">
      <c r="A449" s="89" t="s">
        <v>120</v>
      </c>
      <c r="B449" s="25" t="s">
        <v>315</v>
      </c>
      <c r="C449" s="25" t="s">
        <v>321</v>
      </c>
      <c r="D449" s="25" t="s">
        <v>119</v>
      </c>
      <c r="E449" s="91">
        <f>SUM('[1]Лист1'!$D$35)</f>
        <v>294.9</v>
      </c>
    </row>
    <row r="450" spans="1:5" ht="33" outlineLevel="3">
      <c r="A450" s="133" t="s">
        <v>513</v>
      </c>
      <c r="B450" s="71" t="s">
        <v>315</v>
      </c>
      <c r="C450" s="71" t="s">
        <v>323</v>
      </c>
      <c r="D450" s="71" t="s">
        <v>28</v>
      </c>
      <c r="E450" s="90">
        <f>SUM(E452)</f>
        <v>1071.2</v>
      </c>
    </row>
    <row r="451" spans="1:5" ht="33" outlineLevel="4">
      <c r="A451" s="92" t="s">
        <v>325</v>
      </c>
      <c r="B451" s="71" t="s">
        <v>315</v>
      </c>
      <c r="C451" s="71" t="s">
        <v>324</v>
      </c>
      <c r="D451" s="71" t="s">
        <v>28</v>
      </c>
      <c r="E451" s="90">
        <f>SUM(E452)</f>
        <v>1071.2</v>
      </c>
    </row>
    <row r="452" spans="1:5" ht="16.5" outlineLevel="5">
      <c r="A452" s="89" t="s">
        <v>120</v>
      </c>
      <c r="B452" s="25" t="s">
        <v>315</v>
      </c>
      <c r="C452" s="25" t="s">
        <v>324</v>
      </c>
      <c r="D452" s="25" t="s">
        <v>119</v>
      </c>
      <c r="E452" s="91">
        <f>SUM('[1]Лист1'!$D$36)</f>
        <v>1071.2</v>
      </c>
    </row>
    <row r="453" spans="1:5" ht="16.5" outlineLevel="3">
      <c r="A453" s="92" t="s">
        <v>327</v>
      </c>
      <c r="B453" s="71" t="s">
        <v>315</v>
      </c>
      <c r="C453" s="71" t="s">
        <v>326</v>
      </c>
      <c r="D453" s="71" t="s">
        <v>28</v>
      </c>
      <c r="E453" s="90">
        <f>SUM(E454+E456+E460+E462+E464+E458)</f>
        <v>18641.9</v>
      </c>
    </row>
    <row r="454" spans="1:5" ht="49.5" outlineLevel="4">
      <c r="A454" s="92" t="s">
        <v>329</v>
      </c>
      <c r="B454" s="71" t="s">
        <v>315</v>
      </c>
      <c r="C454" s="71" t="s">
        <v>328</v>
      </c>
      <c r="D454" s="71" t="s">
        <v>28</v>
      </c>
      <c r="E454" s="90">
        <f>SUM(E455)</f>
        <v>3175.2</v>
      </c>
    </row>
    <row r="455" spans="1:5" ht="16.5" outlineLevel="5">
      <c r="A455" s="89" t="s">
        <v>120</v>
      </c>
      <c r="B455" s="25" t="s">
        <v>315</v>
      </c>
      <c r="C455" s="25" t="s">
        <v>328</v>
      </c>
      <c r="D455" s="25" t="s">
        <v>119</v>
      </c>
      <c r="E455" s="91">
        <v>3175.2</v>
      </c>
    </row>
    <row r="456" spans="1:5" ht="36.75" customHeight="1" outlineLevel="4">
      <c r="A456" s="92" t="s">
        <v>331</v>
      </c>
      <c r="B456" s="71" t="s">
        <v>315</v>
      </c>
      <c r="C456" s="71" t="s">
        <v>330</v>
      </c>
      <c r="D456" s="71" t="s">
        <v>28</v>
      </c>
      <c r="E456" s="90">
        <f>SUM(E457)</f>
        <v>544.9</v>
      </c>
    </row>
    <row r="457" spans="1:5" ht="16.5" outlineLevel="5">
      <c r="A457" s="89" t="s">
        <v>120</v>
      </c>
      <c r="B457" s="25" t="s">
        <v>315</v>
      </c>
      <c r="C457" s="25" t="s">
        <v>330</v>
      </c>
      <c r="D457" s="25" t="s">
        <v>119</v>
      </c>
      <c r="E457" s="91">
        <v>544.9</v>
      </c>
    </row>
    <row r="458" spans="1:5" ht="33" outlineLevel="5">
      <c r="A458" s="89" t="s">
        <v>472</v>
      </c>
      <c r="B458" s="71" t="s">
        <v>315</v>
      </c>
      <c r="C458" s="71" t="s">
        <v>471</v>
      </c>
      <c r="D458" s="71" t="s">
        <v>28</v>
      </c>
      <c r="E458" s="90">
        <f>SUM(E459)</f>
        <v>10502.7</v>
      </c>
    </row>
    <row r="459" spans="1:5" ht="16.5" outlineLevel="5">
      <c r="A459" s="89" t="s">
        <v>120</v>
      </c>
      <c r="B459" s="25" t="s">
        <v>315</v>
      </c>
      <c r="C459" s="25" t="s">
        <v>471</v>
      </c>
      <c r="D459" s="25" t="s">
        <v>119</v>
      </c>
      <c r="E459" s="91">
        <v>10502.7</v>
      </c>
    </row>
    <row r="460" spans="1:5" ht="66" outlineLevel="4">
      <c r="A460" s="92" t="s">
        <v>333</v>
      </c>
      <c r="B460" s="71" t="s">
        <v>315</v>
      </c>
      <c r="C460" s="71" t="s">
        <v>332</v>
      </c>
      <c r="D460" s="71" t="s">
        <v>28</v>
      </c>
      <c r="E460" s="90">
        <f>SUM(E461)</f>
        <v>1083.7</v>
      </c>
    </row>
    <row r="461" spans="1:5" ht="16.5" outlineLevel="5">
      <c r="A461" s="89" t="s">
        <v>120</v>
      </c>
      <c r="B461" s="25" t="s">
        <v>315</v>
      </c>
      <c r="C461" s="25" t="s">
        <v>332</v>
      </c>
      <c r="D461" s="25" t="s">
        <v>119</v>
      </c>
      <c r="E461" s="91">
        <v>1083.7</v>
      </c>
    </row>
    <row r="462" spans="1:5" ht="49.5" outlineLevel="4">
      <c r="A462" s="92" t="s">
        <v>335</v>
      </c>
      <c r="B462" s="71" t="s">
        <v>315</v>
      </c>
      <c r="C462" s="71" t="s">
        <v>334</v>
      </c>
      <c r="D462" s="71" t="s">
        <v>28</v>
      </c>
      <c r="E462" s="90">
        <f>SUM(E463)</f>
        <v>2423.5</v>
      </c>
    </row>
    <row r="463" spans="1:5" ht="16.5" outlineLevel="5">
      <c r="A463" s="89" t="s">
        <v>120</v>
      </c>
      <c r="B463" s="25" t="s">
        <v>315</v>
      </c>
      <c r="C463" s="25" t="s">
        <v>334</v>
      </c>
      <c r="D463" s="25" t="s">
        <v>119</v>
      </c>
      <c r="E463" s="91">
        <f>SUM('[1]Лист1'!$D$41)</f>
        <v>2423.5</v>
      </c>
    </row>
    <row r="464" spans="1:5" ht="33" outlineLevel="4">
      <c r="A464" s="92" t="s">
        <v>337</v>
      </c>
      <c r="B464" s="71" t="s">
        <v>315</v>
      </c>
      <c r="C464" s="71" t="s">
        <v>336</v>
      </c>
      <c r="D464" s="71" t="s">
        <v>28</v>
      </c>
      <c r="E464" s="90">
        <f>SUM(E465)</f>
        <v>911.9</v>
      </c>
    </row>
    <row r="465" spans="1:5" ht="16.5" outlineLevel="5">
      <c r="A465" s="89" t="s">
        <v>120</v>
      </c>
      <c r="B465" s="25" t="s">
        <v>315</v>
      </c>
      <c r="C465" s="25" t="s">
        <v>336</v>
      </c>
      <c r="D465" s="25" t="s">
        <v>119</v>
      </c>
      <c r="E465" s="91">
        <f>SUM('[1]Лист1'!$D$47)</f>
        <v>911.9</v>
      </c>
    </row>
    <row r="466" spans="1:5" ht="49.5" outlineLevel="3">
      <c r="A466" s="92" t="s">
        <v>354</v>
      </c>
      <c r="B466" s="71" t="s">
        <v>315</v>
      </c>
      <c r="C466" s="71" t="s">
        <v>353</v>
      </c>
      <c r="D466" s="71" t="s">
        <v>28</v>
      </c>
      <c r="E466" s="90">
        <f>SUM(E467)</f>
        <v>13.3</v>
      </c>
    </row>
    <row r="467" spans="1:5" ht="16.5" outlineLevel="5">
      <c r="A467" s="89" t="s">
        <v>120</v>
      </c>
      <c r="B467" s="25" t="s">
        <v>315</v>
      </c>
      <c r="C467" s="25" t="s">
        <v>353</v>
      </c>
      <c r="D467" s="25" t="s">
        <v>119</v>
      </c>
      <c r="E467" s="91">
        <f>SUM('[1]Лист1'!$D$51)</f>
        <v>13.3</v>
      </c>
    </row>
    <row r="468" spans="1:5" ht="16.5" outlineLevel="3">
      <c r="A468" s="92" t="s">
        <v>356</v>
      </c>
      <c r="B468" s="71" t="s">
        <v>315</v>
      </c>
      <c r="C468" s="71" t="s">
        <v>355</v>
      </c>
      <c r="D468" s="71" t="s">
        <v>28</v>
      </c>
      <c r="E468" s="90">
        <f>SUM(E469)</f>
        <v>23824.3</v>
      </c>
    </row>
    <row r="469" spans="1:5" ht="16.5" outlineLevel="5">
      <c r="A469" s="89" t="s">
        <v>120</v>
      </c>
      <c r="B469" s="25" t="s">
        <v>315</v>
      </c>
      <c r="C469" s="25" t="s">
        <v>355</v>
      </c>
      <c r="D469" s="25" t="s">
        <v>119</v>
      </c>
      <c r="E469" s="91">
        <f>SUM('[1]Лист1'!$D$44)</f>
        <v>23824.3</v>
      </c>
    </row>
    <row r="470" spans="1:5" ht="33" outlineLevel="3">
      <c r="A470" s="92" t="s">
        <v>358</v>
      </c>
      <c r="B470" s="71" t="s">
        <v>315</v>
      </c>
      <c r="C470" s="71" t="s">
        <v>357</v>
      </c>
      <c r="D470" s="71" t="s">
        <v>28</v>
      </c>
      <c r="E470" s="90">
        <f>SUM(E471)</f>
        <v>23409.300000000003</v>
      </c>
    </row>
    <row r="471" spans="1:5" ht="16.5" outlineLevel="5">
      <c r="A471" s="89" t="s">
        <v>120</v>
      </c>
      <c r="B471" s="25" t="s">
        <v>315</v>
      </c>
      <c r="C471" s="25" t="s">
        <v>357</v>
      </c>
      <c r="D471" s="25" t="s">
        <v>119</v>
      </c>
      <c r="E471" s="91">
        <f>SUM(20789.4+2619.9)</f>
        <v>23409.300000000003</v>
      </c>
    </row>
    <row r="472" spans="1:5" ht="16.5" outlineLevel="3">
      <c r="A472" s="92" t="s">
        <v>360</v>
      </c>
      <c r="B472" s="71" t="s">
        <v>315</v>
      </c>
      <c r="C472" s="71" t="s">
        <v>359</v>
      </c>
      <c r="D472" s="71" t="s">
        <v>28</v>
      </c>
      <c r="E472" s="90">
        <f>SUM(E473+E475+E477+E481+E483+E479+E485)</f>
        <v>51728.200000000004</v>
      </c>
    </row>
    <row r="473" spans="1:5" ht="16.5" outlineLevel="4">
      <c r="A473" s="92" t="s">
        <v>362</v>
      </c>
      <c r="B473" s="71" t="s">
        <v>315</v>
      </c>
      <c r="C473" s="71" t="s">
        <v>361</v>
      </c>
      <c r="D473" s="71" t="s">
        <v>28</v>
      </c>
      <c r="E473" s="90">
        <f>SUM(E474)</f>
        <v>9681.9</v>
      </c>
    </row>
    <row r="474" spans="1:5" ht="16.5" outlineLevel="5">
      <c r="A474" s="89" t="s">
        <v>120</v>
      </c>
      <c r="B474" s="25" t="s">
        <v>315</v>
      </c>
      <c r="C474" s="25" t="s">
        <v>361</v>
      </c>
      <c r="D474" s="25" t="s">
        <v>119</v>
      </c>
      <c r="E474" s="91">
        <f>SUM('[1]Лист1'!$D$37)</f>
        <v>9681.9</v>
      </c>
    </row>
    <row r="475" spans="1:5" ht="49.5" outlineLevel="4">
      <c r="A475" s="92" t="s">
        <v>364</v>
      </c>
      <c r="B475" s="71" t="s">
        <v>315</v>
      </c>
      <c r="C475" s="71" t="s">
        <v>363</v>
      </c>
      <c r="D475" s="71" t="s">
        <v>28</v>
      </c>
      <c r="E475" s="90">
        <f>SUM(E476)</f>
        <v>8497.4</v>
      </c>
    </row>
    <row r="476" spans="1:5" ht="16.5" outlineLevel="5">
      <c r="A476" s="89" t="s">
        <v>120</v>
      </c>
      <c r="B476" s="25" t="s">
        <v>315</v>
      </c>
      <c r="C476" s="25" t="s">
        <v>363</v>
      </c>
      <c r="D476" s="25" t="s">
        <v>119</v>
      </c>
      <c r="E476" s="91">
        <v>8497.4</v>
      </c>
    </row>
    <row r="477" spans="1:5" ht="33" outlineLevel="4">
      <c r="A477" s="92" t="s">
        <v>366</v>
      </c>
      <c r="B477" s="71" t="s">
        <v>315</v>
      </c>
      <c r="C477" s="71" t="s">
        <v>365</v>
      </c>
      <c r="D477" s="71" t="s">
        <v>28</v>
      </c>
      <c r="E477" s="90">
        <f>SUM(E478)</f>
        <v>1590.2</v>
      </c>
    </row>
    <row r="478" spans="1:5" ht="16.5" outlineLevel="5">
      <c r="A478" s="89" t="s">
        <v>120</v>
      </c>
      <c r="B478" s="25" t="s">
        <v>315</v>
      </c>
      <c r="C478" s="25" t="s">
        <v>365</v>
      </c>
      <c r="D478" s="25" t="s">
        <v>119</v>
      </c>
      <c r="E478" s="91">
        <v>1590.2</v>
      </c>
    </row>
    <row r="479" spans="1:5" ht="49.5" outlineLevel="5">
      <c r="A479" s="89" t="s">
        <v>474</v>
      </c>
      <c r="B479" s="71" t="s">
        <v>315</v>
      </c>
      <c r="C479" s="71" t="s">
        <v>473</v>
      </c>
      <c r="D479" s="71" t="s">
        <v>28</v>
      </c>
      <c r="E479" s="90">
        <f>SUM(E480)</f>
        <v>29801.5</v>
      </c>
    </row>
    <row r="480" spans="1:5" ht="16.5" outlineLevel="5">
      <c r="A480" s="89" t="s">
        <v>120</v>
      </c>
      <c r="B480" s="25" t="s">
        <v>315</v>
      </c>
      <c r="C480" s="25" t="s">
        <v>473</v>
      </c>
      <c r="D480" s="25" t="s">
        <v>119</v>
      </c>
      <c r="E480" s="91">
        <v>29801.5</v>
      </c>
    </row>
    <row r="481" spans="1:5" ht="49.5" outlineLevel="4">
      <c r="A481" s="92" t="s">
        <v>368</v>
      </c>
      <c r="B481" s="71" t="s">
        <v>315</v>
      </c>
      <c r="C481" s="71" t="s">
        <v>367</v>
      </c>
      <c r="D481" s="71" t="s">
        <v>28</v>
      </c>
      <c r="E481" s="90">
        <f>SUM(E482)</f>
        <v>195.4</v>
      </c>
    </row>
    <row r="482" spans="1:5" ht="16.5" outlineLevel="5">
      <c r="A482" s="89" t="s">
        <v>120</v>
      </c>
      <c r="B482" s="25" t="s">
        <v>315</v>
      </c>
      <c r="C482" s="25" t="s">
        <v>367</v>
      </c>
      <c r="D482" s="25" t="s">
        <v>119</v>
      </c>
      <c r="E482" s="91">
        <v>195.4</v>
      </c>
    </row>
    <row r="483" spans="1:5" ht="49.5" outlineLevel="4">
      <c r="A483" s="92" t="s">
        <v>370</v>
      </c>
      <c r="B483" s="71" t="s">
        <v>315</v>
      </c>
      <c r="C483" s="71" t="s">
        <v>369</v>
      </c>
      <c r="D483" s="71" t="s">
        <v>28</v>
      </c>
      <c r="E483" s="90">
        <f>SUM(E484)</f>
        <v>64.7</v>
      </c>
    </row>
    <row r="484" spans="1:5" ht="16.5" outlineLevel="5">
      <c r="A484" s="89" t="s">
        <v>120</v>
      </c>
      <c r="B484" s="25" t="s">
        <v>315</v>
      </c>
      <c r="C484" s="25" t="s">
        <v>369</v>
      </c>
      <c r="D484" s="25" t="s">
        <v>119</v>
      </c>
      <c r="E484" s="91">
        <v>64.7</v>
      </c>
    </row>
    <row r="485" spans="1:5" ht="49.5" outlineLevel="5">
      <c r="A485" s="89" t="s">
        <v>476</v>
      </c>
      <c r="B485" s="71" t="s">
        <v>315</v>
      </c>
      <c r="C485" s="71" t="s">
        <v>475</v>
      </c>
      <c r="D485" s="71" t="s">
        <v>28</v>
      </c>
      <c r="E485" s="90">
        <f>SUM(E486)</f>
        <v>1897.1</v>
      </c>
    </row>
    <row r="486" spans="1:5" ht="16.5" outlineLevel="5">
      <c r="A486" s="89" t="s">
        <v>120</v>
      </c>
      <c r="B486" s="25" t="s">
        <v>315</v>
      </c>
      <c r="C486" s="25" t="s">
        <v>475</v>
      </c>
      <c r="D486" s="25" t="s">
        <v>119</v>
      </c>
      <c r="E486" s="91">
        <v>1897.1</v>
      </c>
    </row>
    <row r="487" spans="1:5" ht="16.5" outlineLevel="5">
      <c r="A487" s="29" t="s">
        <v>442</v>
      </c>
      <c r="B487" s="21" t="s">
        <v>315</v>
      </c>
      <c r="C487" s="21" t="s">
        <v>443</v>
      </c>
      <c r="D487" s="21" t="s">
        <v>28</v>
      </c>
      <c r="E487" s="30">
        <f>SUM(E490)</f>
        <v>950</v>
      </c>
    </row>
    <row r="488" spans="1:5" ht="33" outlineLevel="5">
      <c r="A488" s="26" t="s">
        <v>21</v>
      </c>
      <c r="B488" s="27" t="s">
        <v>315</v>
      </c>
      <c r="C488" s="27" t="s">
        <v>22</v>
      </c>
      <c r="D488" s="27" t="s">
        <v>28</v>
      </c>
      <c r="E488" s="28">
        <f>SUM(E490)</f>
        <v>950</v>
      </c>
    </row>
    <row r="489" spans="1:5" ht="33" outlineLevel="5">
      <c r="A489" s="26" t="s">
        <v>23</v>
      </c>
      <c r="B489" s="27" t="s">
        <v>315</v>
      </c>
      <c r="C489" s="27" t="s">
        <v>24</v>
      </c>
      <c r="D489" s="27" t="s">
        <v>28</v>
      </c>
      <c r="E489" s="28">
        <f>SUM(E490)</f>
        <v>950</v>
      </c>
    </row>
    <row r="490" spans="1:5" ht="16.5" outlineLevel="5">
      <c r="A490" s="26" t="s">
        <v>327</v>
      </c>
      <c r="B490" s="27" t="s">
        <v>315</v>
      </c>
      <c r="C490" s="27" t="s">
        <v>24</v>
      </c>
      <c r="D490" s="27" t="s">
        <v>372</v>
      </c>
      <c r="E490" s="28">
        <v>950</v>
      </c>
    </row>
    <row r="491" spans="1:5" ht="16.5" outlineLevel="2">
      <c r="A491" s="92" t="s">
        <v>92</v>
      </c>
      <c r="B491" s="71" t="s">
        <v>315</v>
      </c>
      <c r="C491" s="71" t="s">
        <v>91</v>
      </c>
      <c r="D491" s="71" t="s">
        <v>28</v>
      </c>
      <c r="E491" s="90">
        <f>SUM(E492)</f>
        <v>1254</v>
      </c>
    </row>
    <row r="492" spans="1:5" ht="36.75" customHeight="1" outlineLevel="2">
      <c r="A492" s="92" t="s">
        <v>539</v>
      </c>
      <c r="B492" s="71" t="s">
        <v>315</v>
      </c>
      <c r="C492" s="71" t="s">
        <v>540</v>
      </c>
      <c r="D492" s="71"/>
      <c r="E492" s="90">
        <f>SUM(E495+E493)</f>
        <v>1254</v>
      </c>
    </row>
    <row r="493" spans="1:5" ht="33" outlineLevel="4">
      <c r="A493" s="92" t="s">
        <v>537</v>
      </c>
      <c r="B493" s="71" t="s">
        <v>315</v>
      </c>
      <c r="C493" s="71" t="s">
        <v>371</v>
      </c>
      <c r="D493" s="71" t="s">
        <v>28</v>
      </c>
      <c r="E493" s="90">
        <f>SUM(E494)</f>
        <v>739.5</v>
      </c>
    </row>
    <row r="494" spans="1:5" ht="16.5" outlineLevel="5">
      <c r="A494" s="89" t="s">
        <v>327</v>
      </c>
      <c r="B494" s="25" t="s">
        <v>315</v>
      </c>
      <c r="C494" s="71" t="s">
        <v>371</v>
      </c>
      <c r="D494" s="25" t="s">
        <v>372</v>
      </c>
      <c r="E494" s="91">
        <v>739.5</v>
      </c>
    </row>
    <row r="495" spans="1:5" ht="33" outlineLevel="4">
      <c r="A495" s="92" t="s">
        <v>538</v>
      </c>
      <c r="B495" s="71" t="s">
        <v>315</v>
      </c>
      <c r="C495" s="71" t="s">
        <v>373</v>
      </c>
      <c r="D495" s="71" t="s">
        <v>28</v>
      </c>
      <c r="E495" s="90">
        <f>SUM(E496)</f>
        <v>514.5</v>
      </c>
    </row>
    <row r="496" spans="1:5" ht="16.5" outlineLevel="5">
      <c r="A496" s="89" t="s">
        <v>327</v>
      </c>
      <c r="B496" s="25" t="s">
        <v>315</v>
      </c>
      <c r="C496" s="71" t="s">
        <v>373</v>
      </c>
      <c r="D496" s="25" t="s">
        <v>372</v>
      </c>
      <c r="E496" s="91">
        <v>514.5</v>
      </c>
    </row>
    <row r="497" spans="1:5" ht="16.5" outlineLevel="1">
      <c r="A497" s="92" t="s">
        <v>375</v>
      </c>
      <c r="B497" s="71" t="s">
        <v>374</v>
      </c>
      <c r="C497" s="71" t="s">
        <v>28</v>
      </c>
      <c r="D497" s="71" t="s">
        <v>28</v>
      </c>
      <c r="E497" s="90">
        <f>SUM(E503+E498)</f>
        <v>14003.5</v>
      </c>
    </row>
    <row r="498" spans="1:5" ht="16.5" outlineLevel="1">
      <c r="A498" s="92" t="s">
        <v>318</v>
      </c>
      <c r="B498" s="71" t="s">
        <v>374</v>
      </c>
      <c r="C498" s="71" t="s">
        <v>317</v>
      </c>
      <c r="D498" s="71"/>
      <c r="E498" s="90">
        <f>SUM(E502+E499)</f>
        <v>4877.4</v>
      </c>
    </row>
    <row r="499" spans="1:5" ht="50.25" customHeight="1" outlineLevel="1">
      <c r="A499" s="92" t="s">
        <v>351</v>
      </c>
      <c r="B499" s="71" t="s">
        <v>374</v>
      </c>
      <c r="C499" s="92" t="s">
        <v>350</v>
      </c>
      <c r="D499" s="71" t="s">
        <v>28</v>
      </c>
      <c r="E499" s="90">
        <f>SUM(E500)</f>
        <v>2237.4</v>
      </c>
    </row>
    <row r="500" spans="1:5" ht="16.5" outlineLevel="1">
      <c r="A500" s="89" t="s">
        <v>120</v>
      </c>
      <c r="B500" s="25" t="s">
        <v>374</v>
      </c>
      <c r="C500" s="25" t="s">
        <v>350</v>
      </c>
      <c r="D500" s="25" t="s">
        <v>119</v>
      </c>
      <c r="E500" s="91">
        <v>2237.4</v>
      </c>
    </row>
    <row r="501" spans="1:5" ht="66" outlineLevel="1">
      <c r="A501" s="92" t="s">
        <v>25</v>
      </c>
      <c r="B501" s="71" t="s">
        <v>374</v>
      </c>
      <c r="C501" s="71" t="s">
        <v>352</v>
      </c>
      <c r="D501" s="71" t="s">
        <v>28</v>
      </c>
      <c r="E501" s="90">
        <f>SUM(E502)</f>
        <v>2640</v>
      </c>
    </row>
    <row r="502" spans="1:5" ht="16.5" outlineLevel="1">
      <c r="A502" s="89" t="s">
        <v>120</v>
      </c>
      <c r="B502" s="25" t="s">
        <v>374</v>
      </c>
      <c r="C502" s="25" t="s">
        <v>352</v>
      </c>
      <c r="D502" s="25" t="s">
        <v>119</v>
      </c>
      <c r="E502" s="91">
        <f>SUM('[1]Лист1'!$D$42)</f>
        <v>2640</v>
      </c>
    </row>
    <row r="503" spans="1:5" ht="16.5" outlineLevel="2">
      <c r="A503" s="92" t="s">
        <v>240</v>
      </c>
      <c r="B503" s="71" t="s">
        <v>374</v>
      </c>
      <c r="C503" s="71" t="s">
        <v>239</v>
      </c>
      <c r="D503" s="71" t="s">
        <v>28</v>
      </c>
      <c r="E503" s="90">
        <f>SUM(E504+E507+E509+E511+E513)</f>
        <v>9126.1</v>
      </c>
    </row>
    <row r="504" spans="1:5" ht="66" outlineLevel="3">
      <c r="A504" s="92" t="s">
        <v>377</v>
      </c>
      <c r="B504" s="71" t="s">
        <v>374</v>
      </c>
      <c r="C504" s="71" t="s">
        <v>376</v>
      </c>
      <c r="D504" s="71" t="s">
        <v>28</v>
      </c>
      <c r="E504" s="90">
        <f>SUM(E506)</f>
        <v>2427</v>
      </c>
    </row>
    <row r="505" spans="1:5" ht="66" outlineLevel="4">
      <c r="A505" s="92" t="s">
        <v>379</v>
      </c>
      <c r="B505" s="71" t="s">
        <v>374</v>
      </c>
      <c r="C505" s="71" t="s">
        <v>378</v>
      </c>
      <c r="D505" s="71" t="s">
        <v>28</v>
      </c>
      <c r="E505" s="90">
        <f>SUM(E506)</f>
        <v>2427</v>
      </c>
    </row>
    <row r="506" spans="1:5" ht="16.5" outlineLevel="5">
      <c r="A506" s="89" t="s">
        <v>120</v>
      </c>
      <c r="B506" s="25" t="s">
        <v>374</v>
      </c>
      <c r="C506" s="25" t="s">
        <v>378</v>
      </c>
      <c r="D506" s="25" t="s">
        <v>119</v>
      </c>
      <c r="E506" s="91">
        <f>SUM('[1]Лист1'!$D$48)</f>
        <v>2427</v>
      </c>
    </row>
    <row r="507" spans="1:5" ht="33" outlineLevel="3">
      <c r="A507" s="92" t="s">
        <v>381</v>
      </c>
      <c r="B507" s="71" t="s">
        <v>374</v>
      </c>
      <c r="C507" s="71" t="s">
        <v>380</v>
      </c>
      <c r="D507" s="71" t="s">
        <v>28</v>
      </c>
      <c r="E507" s="90">
        <f>SUM(E508)</f>
        <v>1782</v>
      </c>
    </row>
    <row r="508" spans="1:5" s="86" customFormat="1" ht="16.5" outlineLevel="3">
      <c r="A508" s="89" t="s">
        <v>120</v>
      </c>
      <c r="B508" s="25" t="s">
        <v>374</v>
      </c>
      <c r="C508" s="25" t="s">
        <v>380</v>
      </c>
      <c r="D508" s="25" t="s">
        <v>119</v>
      </c>
      <c r="E508" s="91">
        <v>1782</v>
      </c>
    </row>
    <row r="509" spans="1:5" ht="16.5" outlineLevel="4">
      <c r="A509" s="92" t="s">
        <v>383</v>
      </c>
      <c r="B509" s="71" t="s">
        <v>374</v>
      </c>
      <c r="C509" s="71" t="s">
        <v>382</v>
      </c>
      <c r="D509" s="71" t="s">
        <v>28</v>
      </c>
      <c r="E509" s="90">
        <f>SUM(E510)</f>
        <v>792.2</v>
      </c>
    </row>
    <row r="510" spans="1:5" ht="49.5" outlineLevel="5">
      <c r="A510" s="89" t="s">
        <v>385</v>
      </c>
      <c r="B510" s="25" t="s">
        <v>374</v>
      </c>
      <c r="C510" s="25" t="s">
        <v>382</v>
      </c>
      <c r="D510" s="25" t="s">
        <v>384</v>
      </c>
      <c r="E510" s="91">
        <v>792.2</v>
      </c>
    </row>
    <row r="511" spans="1:5" ht="16.5" outlineLevel="4">
      <c r="A511" s="92" t="s">
        <v>387</v>
      </c>
      <c r="B511" s="71" t="s">
        <v>374</v>
      </c>
      <c r="C511" s="71" t="s">
        <v>386</v>
      </c>
      <c r="D511" s="71" t="s">
        <v>28</v>
      </c>
      <c r="E511" s="90">
        <f>SUM(E512)</f>
        <v>868.5</v>
      </c>
    </row>
    <row r="512" spans="1:5" ht="49.5" outlineLevel="5">
      <c r="A512" s="89" t="s">
        <v>385</v>
      </c>
      <c r="B512" s="25" t="s">
        <v>374</v>
      </c>
      <c r="C512" s="25" t="s">
        <v>386</v>
      </c>
      <c r="D512" s="25" t="s">
        <v>384</v>
      </c>
      <c r="E512" s="91">
        <v>868.5</v>
      </c>
    </row>
    <row r="513" spans="1:5" ht="16.5" outlineLevel="4">
      <c r="A513" s="92" t="s">
        <v>391</v>
      </c>
      <c r="B513" s="71" t="s">
        <v>374</v>
      </c>
      <c r="C513" s="71" t="s">
        <v>388</v>
      </c>
      <c r="D513" s="71" t="s">
        <v>28</v>
      </c>
      <c r="E513" s="90">
        <f>SUM(E514)</f>
        <v>3256.4</v>
      </c>
    </row>
    <row r="514" spans="1:5" ht="49.5" outlineLevel="5">
      <c r="A514" s="89" t="s">
        <v>385</v>
      </c>
      <c r="B514" s="25" t="s">
        <v>374</v>
      </c>
      <c r="C514" s="25" t="s">
        <v>388</v>
      </c>
      <c r="D514" s="25" t="s">
        <v>384</v>
      </c>
      <c r="E514" s="91">
        <v>3256.4</v>
      </c>
    </row>
    <row r="515" spans="1:5" ht="16.5" outlineLevel="1">
      <c r="A515" s="92" t="s">
        <v>393</v>
      </c>
      <c r="B515" s="71" t="s">
        <v>392</v>
      </c>
      <c r="C515" s="71" t="s">
        <v>28</v>
      </c>
      <c r="D515" s="71" t="s">
        <v>28</v>
      </c>
      <c r="E515" s="90">
        <f>SUM(E516+E524)</f>
        <v>10158.6</v>
      </c>
    </row>
    <row r="516" spans="1:5" ht="49.5" outlineLevel="2">
      <c r="A516" s="92" t="s">
        <v>38</v>
      </c>
      <c r="B516" s="71" t="s">
        <v>392</v>
      </c>
      <c r="C516" s="71" t="s">
        <v>37</v>
      </c>
      <c r="D516" s="71" t="s">
        <v>28</v>
      </c>
      <c r="E516" s="90">
        <f>SUM(E517)</f>
        <v>8708.6</v>
      </c>
    </row>
    <row r="517" spans="1:5" ht="16.5" outlineLevel="3">
      <c r="A517" s="92" t="s">
        <v>47</v>
      </c>
      <c r="B517" s="71" t="s">
        <v>392</v>
      </c>
      <c r="C517" s="71" t="s">
        <v>46</v>
      </c>
      <c r="D517" s="71" t="s">
        <v>28</v>
      </c>
      <c r="E517" s="90">
        <f>SUM(E518+E520+E522)</f>
        <v>8708.6</v>
      </c>
    </row>
    <row r="518" spans="1:5" ht="49.5" outlineLevel="4">
      <c r="A518" s="92" t="s">
        <v>395</v>
      </c>
      <c r="B518" s="71" t="s">
        <v>392</v>
      </c>
      <c r="C518" s="71" t="s">
        <v>394</v>
      </c>
      <c r="D518" s="71" t="s">
        <v>28</v>
      </c>
      <c r="E518" s="90">
        <f>SUM(E519)</f>
        <v>1680</v>
      </c>
    </row>
    <row r="519" spans="1:5" ht="16.5" outlineLevel="5">
      <c r="A519" s="89" t="s">
        <v>42</v>
      </c>
      <c r="B519" s="25" t="s">
        <v>392</v>
      </c>
      <c r="C519" s="25" t="s">
        <v>394</v>
      </c>
      <c r="D519" s="25" t="s">
        <v>41</v>
      </c>
      <c r="E519" s="91">
        <v>1680</v>
      </c>
    </row>
    <row r="520" spans="1:5" ht="33" outlineLevel="4">
      <c r="A520" s="92" t="s">
        <v>397</v>
      </c>
      <c r="B520" s="71" t="s">
        <v>392</v>
      </c>
      <c r="C520" s="71" t="s">
        <v>396</v>
      </c>
      <c r="D520" s="71" t="s">
        <v>28</v>
      </c>
      <c r="E520" s="90">
        <f>SUM(E521)</f>
        <v>6336</v>
      </c>
    </row>
    <row r="521" spans="1:5" ht="16.5" outlineLevel="5">
      <c r="A521" s="89" t="s">
        <v>42</v>
      </c>
      <c r="B521" s="25" t="s">
        <v>392</v>
      </c>
      <c r="C521" s="25" t="s">
        <v>396</v>
      </c>
      <c r="D521" s="25" t="s">
        <v>41</v>
      </c>
      <c r="E521" s="91">
        <v>6336</v>
      </c>
    </row>
    <row r="522" spans="1:5" ht="21.75" customHeight="1" outlineLevel="4">
      <c r="A522" s="92" t="s">
        <v>399</v>
      </c>
      <c r="B522" s="71" t="s">
        <v>392</v>
      </c>
      <c r="C522" s="71" t="s">
        <v>398</v>
      </c>
      <c r="D522" s="71" t="s">
        <v>28</v>
      </c>
      <c r="E522" s="90">
        <f>SUM(E523)</f>
        <v>692.6</v>
      </c>
    </row>
    <row r="523" spans="1:5" ht="16.5" outlineLevel="5">
      <c r="A523" s="89" t="s">
        <v>42</v>
      </c>
      <c r="B523" s="25" t="s">
        <v>392</v>
      </c>
      <c r="C523" s="25" t="s">
        <v>398</v>
      </c>
      <c r="D523" s="25" t="s">
        <v>41</v>
      </c>
      <c r="E523" s="91">
        <v>692.6</v>
      </c>
    </row>
    <row r="524" spans="1:5" ht="16.5" outlineLevel="2">
      <c r="A524" s="92" t="s">
        <v>92</v>
      </c>
      <c r="B524" s="71" t="s">
        <v>392</v>
      </c>
      <c r="C524" s="71" t="s">
        <v>91</v>
      </c>
      <c r="D524" s="71" t="s">
        <v>28</v>
      </c>
      <c r="E524" s="90">
        <f>SUM(E525+E527)</f>
        <v>1450</v>
      </c>
    </row>
    <row r="525" spans="1:5" ht="33" outlineLevel="4">
      <c r="A525" s="92" t="s">
        <v>527</v>
      </c>
      <c r="B525" s="71" t="s">
        <v>392</v>
      </c>
      <c r="C525" s="71" t="s">
        <v>400</v>
      </c>
      <c r="D525" s="71" t="s">
        <v>28</v>
      </c>
      <c r="E525" s="90">
        <f>SUM(E526)</f>
        <v>1200</v>
      </c>
    </row>
    <row r="526" spans="1:5" ht="16.5" outlineLevel="5">
      <c r="A526" s="89" t="s">
        <v>327</v>
      </c>
      <c r="B526" s="25" t="s">
        <v>392</v>
      </c>
      <c r="C526" s="25" t="s">
        <v>400</v>
      </c>
      <c r="D526" s="25" t="s">
        <v>372</v>
      </c>
      <c r="E526" s="91">
        <v>1200</v>
      </c>
    </row>
    <row r="527" spans="1:5" ht="16.5" outlineLevel="4">
      <c r="A527" s="92" t="s">
        <v>526</v>
      </c>
      <c r="B527" s="71" t="s">
        <v>392</v>
      </c>
      <c r="C527" s="71" t="s">
        <v>401</v>
      </c>
      <c r="D527" s="71" t="s">
        <v>28</v>
      </c>
      <c r="E527" s="90">
        <f>SUM(E528)</f>
        <v>250</v>
      </c>
    </row>
    <row r="528" spans="1:5" ht="16.5" outlineLevel="5">
      <c r="A528" s="89" t="s">
        <v>327</v>
      </c>
      <c r="B528" s="25" t="s">
        <v>392</v>
      </c>
      <c r="C528" s="25" t="s">
        <v>401</v>
      </c>
      <c r="D528" s="25" t="s">
        <v>372</v>
      </c>
      <c r="E528" s="91">
        <f>SUM(150+100)</f>
        <v>250</v>
      </c>
    </row>
    <row r="529" spans="1:5" s="3" customFormat="1" ht="16.5" outlineLevel="5">
      <c r="A529" s="92" t="s">
        <v>486</v>
      </c>
      <c r="B529" s="71" t="s">
        <v>484</v>
      </c>
      <c r="C529" s="71" t="s">
        <v>28</v>
      </c>
      <c r="D529" s="71" t="s">
        <v>28</v>
      </c>
      <c r="E529" s="90">
        <f>SUM(E530+E537)</f>
        <v>11010.300000000001</v>
      </c>
    </row>
    <row r="530" spans="1:5" s="3" customFormat="1" ht="16.5" outlineLevel="5">
      <c r="A530" s="92" t="s">
        <v>485</v>
      </c>
      <c r="B530" s="71" t="s">
        <v>516</v>
      </c>
      <c r="C530" s="71" t="s">
        <v>28</v>
      </c>
      <c r="D530" s="71" t="s">
        <v>28</v>
      </c>
      <c r="E530" s="90">
        <f>SUM(E531)</f>
        <v>9775.300000000001</v>
      </c>
    </row>
    <row r="531" spans="1:5" s="3" customFormat="1" ht="16.5" outlineLevel="5">
      <c r="A531" s="92" t="s">
        <v>295</v>
      </c>
      <c r="B531" s="71" t="s">
        <v>516</v>
      </c>
      <c r="C531" s="71" t="s">
        <v>294</v>
      </c>
      <c r="D531" s="71" t="s">
        <v>28</v>
      </c>
      <c r="E531" s="90">
        <f>SUM(E536+E532)</f>
        <v>9775.300000000001</v>
      </c>
    </row>
    <row r="532" spans="1:5" s="3" customFormat="1" ht="16.5" outlineLevel="5">
      <c r="A532" s="130" t="s">
        <v>489</v>
      </c>
      <c r="B532" s="71" t="s">
        <v>516</v>
      </c>
      <c r="C532" s="71" t="s">
        <v>490</v>
      </c>
      <c r="D532" s="71"/>
      <c r="E532" s="90">
        <f>SUM(E533)</f>
        <v>838.7</v>
      </c>
    </row>
    <row r="533" spans="1:5" s="3" customFormat="1" ht="16.5" outlineLevel="5">
      <c r="A533" s="89" t="s">
        <v>192</v>
      </c>
      <c r="B533" s="25" t="s">
        <v>516</v>
      </c>
      <c r="C533" s="25" t="s">
        <v>490</v>
      </c>
      <c r="D533" s="25" t="s">
        <v>191</v>
      </c>
      <c r="E533" s="90">
        <v>838.7</v>
      </c>
    </row>
    <row r="534" spans="1:5" s="3" customFormat="1" ht="16.5" outlineLevel="5">
      <c r="A534" s="92" t="s">
        <v>188</v>
      </c>
      <c r="B534" s="71" t="s">
        <v>516</v>
      </c>
      <c r="C534" s="71" t="s">
        <v>296</v>
      </c>
      <c r="D534" s="71" t="s">
        <v>28</v>
      </c>
      <c r="E534" s="90">
        <f>SUM(E536)</f>
        <v>8936.6</v>
      </c>
    </row>
    <row r="535" spans="1:5" s="3" customFormat="1" ht="33" outlineLevel="5">
      <c r="A535" s="92" t="s">
        <v>298</v>
      </c>
      <c r="B535" s="71" t="s">
        <v>516</v>
      </c>
      <c r="C535" s="71" t="s">
        <v>297</v>
      </c>
      <c r="D535" s="71" t="s">
        <v>28</v>
      </c>
      <c r="E535" s="90">
        <f>SUM(E536)</f>
        <v>8936.6</v>
      </c>
    </row>
    <row r="536" spans="1:5" ht="16.5" outlineLevel="5">
      <c r="A536" s="89" t="s">
        <v>192</v>
      </c>
      <c r="B536" s="25" t="s">
        <v>516</v>
      </c>
      <c r="C536" s="25" t="s">
        <v>297</v>
      </c>
      <c r="D536" s="25" t="s">
        <v>191</v>
      </c>
      <c r="E536" s="91">
        <v>8936.6</v>
      </c>
    </row>
    <row r="537" spans="1:5" ht="16.5" outlineLevel="5">
      <c r="A537" s="92" t="s">
        <v>488</v>
      </c>
      <c r="B537" s="71" t="s">
        <v>487</v>
      </c>
      <c r="C537" s="71"/>
      <c r="D537" s="71"/>
      <c r="E537" s="90">
        <f>SUM(E538)</f>
        <v>1235</v>
      </c>
    </row>
    <row r="538" spans="1:5" ht="16.5" outlineLevel="5">
      <c r="A538" s="92" t="s">
        <v>92</v>
      </c>
      <c r="B538" s="71" t="s">
        <v>487</v>
      </c>
      <c r="C538" s="71" t="s">
        <v>91</v>
      </c>
      <c r="D538" s="71"/>
      <c r="E538" s="90">
        <f>SUM(E539+E541)</f>
        <v>1235</v>
      </c>
    </row>
    <row r="539" spans="1:5" ht="33" outlineLevel="5">
      <c r="A539" s="92" t="s">
        <v>558</v>
      </c>
      <c r="B539" s="71" t="s">
        <v>487</v>
      </c>
      <c r="C539" s="71" t="s">
        <v>304</v>
      </c>
      <c r="D539" s="71" t="s">
        <v>28</v>
      </c>
      <c r="E539" s="90">
        <f>SUM(E540)</f>
        <v>1200</v>
      </c>
    </row>
    <row r="540" spans="1:5" ht="29.25" customHeight="1" outlineLevel="5">
      <c r="A540" s="89" t="s">
        <v>303</v>
      </c>
      <c r="B540" s="25" t="s">
        <v>487</v>
      </c>
      <c r="C540" s="25" t="s">
        <v>304</v>
      </c>
      <c r="D540" s="25" t="s">
        <v>302</v>
      </c>
      <c r="E540" s="91">
        <v>1200</v>
      </c>
    </row>
    <row r="541" spans="1:5" ht="48.75" customHeight="1" outlineLevel="5">
      <c r="A541" s="92" t="s">
        <v>528</v>
      </c>
      <c r="B541" s="71" t="s">
        <v>487</v>
      </c>
      <c r="C541" s="71" t="s">
        <v>546</v>
      </c>
      <c r="D541" s="71"/>
      <c r="E541" s="90">
        <f>SUM(E542)</f>
        <v>35</v>
      </c>
    </row>
    <row r="542" spans="1:5" ht="18" customHeight="1" outlineLevel="5">
      <c r="A542" s="89" t="s">
        <v>192</v>
      </c>
      <c r="B542" s="25" t="s">
        <v>487</v>
      </c>
      <c r="C542" s="25" t="s">
        <v>546</v>
      </c>
      <c r="D542" s="25" t="s">
        <v>191</v>
      </c>
      <c r="E542" s="91">
        <v>35</v>
      </c>
    </row>
    <row r="543" spans="1:5" ht="16.5">
      <c r="A543" s="126"/>
      <c r="B543" s="127" t="s">
        <v>28</v>
      </c>
      <c r="C543" s="127"/>
      <c r="D543" s="127"/>
      <c r="E543" s="128">
        <f>SUM(E436+E427+E387+E235+E144+E132+E107+E102+E20+E223+E529)</f>
        <v>581018.1000000001</v>
      </c>
    </row>
    <row r="544" spans="1:5" ht="18.75" customHeight="1">
      <c r="A544" s="195"/>
      <c r="B544" s="195"/>
      <c r="C544" s="196"/>
      <c r="D544" s="196"/>
      <c r="E544" s="129">
        <v>489815.2</v>
      </c>
    </row>
    <row r="545" spans="3:5" ht="18.75" customHeight="1">
      <c r="C545" s="191"/>
      <c r="D545" s="191"/>
      <c r="E545" s="129">
        <f>SUM(E544-E543)</f>
        <v>-91202.90000000008</v>
      </c>
    </row>
    <row r="547" ht="12.75" customHeight="1">
      <c r="E547" s="129"/>
    </row>
  </sheetData>
  <mergeCells count="18">
    <mergeCell ref="A1:E1"/>
    <mergeCell ref="A2:E2"/>
    <mergeCell ref="A3:E3"/>
    <mergeCell ref="A4:E4"/>
    <mergeCell ref="A12:C12"/>
    <mergeCell ref="A13:C13"/>
    <mergeCell ref="A5:E5"/>
    <mergeCell ref="A6:E6"/>
    <mergeCell ref="A8:C8"/>
    <mergeCell ref="A9:C9"/>
    <mergeCell ref="A10:C10"/>
    <mergeCell ref="A11:C11"/>
    <mergeCell ref="C545:D545"/>
    <mergeCell ref="A15:E15"/>
    <mergeCell ref="A16:E16"/>
    <mergeCell ref="B18:E18"/>
    <mergeCell ref="A544:B544"/>
    <mergeCell ref="C544:D544"/>
  </mergeCells>
  <printOptions/>
  <pageMargins left="0.57" right="0.25" top="0.17" bottom="0.17" header="0.5" footer="0.17"/>
  <pageSetup horizontalDpi="600" verticalDpi="600" orientation="portrait" paperSize="9" scale="73" r:id="rId1"/>
  <rowBreaks count="1" manualBreakCount="1"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34"/>
  <sheetViews>
    <sheetView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78.8515625" style="18" customWidth="1"/>
    <col min="2" max="2" width="5.7109375" style="18" customWidth="1"/>
    <col min="3" max="3" width="7.00390625" style="18" customWidth="1"/>
    <col min="4" max="4" width="9.8515625" style="18" customWidth="1"/>
    <col min="5" max="5" width="5.421875" style="18" customWidth="1"/>
    <col min="6" max="6" width="10.8515625" style="18" customWidth="1"/>
  </cols>
  <sheetData>
    <row r="1" spans="1:6" ht="16.5">
      <c r="A1" s="197" t="s">
        <v>231</v>
      </c>
      <c r="B1" s="197"/>
      <c r="C1" s="197"/>
      <c r="D1" s="197"/>
      <c r="E1" s="197"/>
      <c r="F1" s="197"/>
    </row>
    <row r="2" spans="1:6" ht="16.5">
      <c r="A2" s="197" t="s">
        <v>227</v>
      </c>
      <c r="B2" s="197"/>
      <c r="C2" s="197"/>
      <c r="D2" s="197"/>
      <c r="E2" s="197"/>
      <c r="F2" s="197"/>
    </row>
    <row r="3" spans="1:6" ht="16.5">
      <c r="A3" s="197" t="s">
        <v>228</v>
      </c>
      <c r="B3" s="197"/>
      <c r="C3" s="197"/>
      <c r="D3" s="197"/>
      <c r="E3" s="197"/>
      <c r="F3" s="197"/>
    </row>
    <row r="4" spans="1:6" ht="16.5">
      <c r="A4" s="197" t="s">
        <v>229</v>
      </c>
      <c r="B4" s="197"/>
      <c r="C4" s="197"/>
      <c r="D4" s="197"/>
      <c r="E4" s="197"/>
      <c r="F4" s="197"/>
    </row>
    <row r="5" spans="1:6" ht="16.5">
      <c r="A5" s="197" t="s">
        <v>230</v>
      </c>
      <c r="B5" s="197"/>
      <c r="C5" s="197"/>
      <c r="D5" s="197"/>
      <c r="E5" s="197"/>
      <c r="F5" s="197"/>
    </row>
    <row r="6" spans="1:6" ht="16.5">
      <c r="A6" s="201" t="s">
        <v>601</v>
      </c>
      <c r="B6" s="201"/>
      <c r="C6" s="201"/>
      <c r="D6" s="201"/>
      <c r="E6" s="201"/>
      <c r="F6" s="201"/>
    </row>
    <row r="7" spans="1:5" ht="16.5">
      <c r="A7" s="164"/>
      <c r="B7" s="164"/>
      <c r="C7" s="164"/>
      <c r="D7" s="164"/>
      <c r="E7" s="164"/>
    </row>
    <row r="8" spans="1:6" ht="15.75">
      <c r="A8" s="200" t="s">
        <v>424</v>
      </c>
      <c r="B8" s="200"/>
      <c r="C8" s="200"/>
      <c r="D8" s="200"/>
      <c r="E8" s="5"/>
      <c r="F8" s="5"/>
    </row>
    <row r="9" spans="1:6" ht="15.75">
      <c r="A9" s="200" t="s">
        <v>421</v>
      </c>
      <c r="B9" s="200"/>
      <c r="C9" s="200"/>
      <c r="D9" s="200"/>
      <c r="E9" s="5"/>
      <c r="F9" s="5"/>
    </row>
    <row r="10" spans="1:6" ht="15.75">
      <c r="A10" s="200" t="s">
        <v>422</v>
      </c>
      <c r="B10" s="200"/>
      <c r="C10" s="200"/>
      <c r="D10" s="200"/>
      <c r="E10" s="5"/>
      <c r="F10" s="5"/>
    </row>
    <row r="11" spans="1:6" ht="15.75">
      <c r="A11" s="200" t="s">
        <v>423</v>
      </c>
      <c r="B11" s="200"/>
      <c r="C11" s="200"/>
      <c r="D11" s="200"/>
      <c r="E11" s="5"/>
      <c r="F11" s="5"/>
    </row>
    <row r="12" spans="1:6" ht="15.75">
      <c r="A12" s="200" t="s">
        <v>477</v>
      </c>
      <c r="B12" s="200"/>
      <c r="C12" s="200"/>
      <c r="D12" s="200"/>
      <c r="E12" s="5"/>
      <c r="F12" s="5"/>
    </row>
    <row r="13" spans="1:6" ht="15.75">
      <c r="A13" s="5"/>
      <c r="B13" s="5"/>
      <c r="C13" s="5"/>
      <c r="D13" s="5"/>
      <c r="E13" s="5"/>
      <c r="F13" s="5"/>
    </row>
    <row r="14" spans="1:6" ht="9" customHeight="1">
      <c r="A14" s="5"/>
      <c r="B14" s="5"/>
      <c r="C14" s="5"/>
      <c r="D14" s="5"/>
      <c r="E14" s="5"/>
      <c r="F14" s="5"/>
    </row>
    <row r="15" spans="1:6" ht="15.75">
      <c r="A15" s="199" t="s">
        <v>425</v>
      </c>
      <c r="B15" s="199"/>
      <c r="C15" s="199"/>
      <c r="D15" s="199"/>
      <c r="E15" s="199"/>
      <c r="F15" s="199"/>
    </row>
    <row r="16" spans="1:6" ht="15.75">
      <c r="A16" s="198" t="s">
        <v>26</v>
      </c>
      <c r="B16" s="198"/>
      <c r="C16" s="198"/>
      <c r="D16" s="198"/>
      <c r="E16" s="198"/>
      <c r="F16" s="198"/>
    </row>
    <row r="17" spans="1:6" ht="15.75">
      <c r="A17" s="5"/>
      <c r="B17" s="5"/>
      <c r="C17" s="5"/>
      <c r="D17" s="6"/>
      <c r="E17" s="5"/>
      <c r="F17" s="5"/>
    </row>
    <row r="18" spans="1:6" ht="5.25" customHeight="1">
      <c r="A18" s="5"/>
      <c r="B18" s="5"/>
      <c r="C18" s="5"/>
      <c r="D18" s="6"/>
      <c r="E18" s="5"/>
      <c r="F18" s="5"/>
    </row>
    <row r="19" spans="4:6" ht="15.75">
      <c r="D19" s="19"/>
      <c r="F19" s="18" t="s">
        <v>402</v>
      </c>
    </row>
    <row r="20" spans="1:6" ht="18.75" customHeight="1" thickBot="1">
      <c r="A20" s="42" t="s">
        <v>404</v>
      </c>
      <c r="B20" s="42" t="s">
        <v>405</v>
      </c>
      <c r="C20" s="42" t="s">
        <v>29</v>
      </c>
      <c r="D20" s="42" t="s">
        <v>31</v>
      </c>
      <c r="E20" s="42" t="s">
        <v>32</v>
      </c>
      <c r="F20" s="42" t="s">
        <v>403</v>
      </c>
    </row>
    <row r="21" spans="1:6" ht="21" customHeight="1" thickBot="1">
      <c r="A21" s="38" t="s">
        <v>406</v>
      </c>
      <c r="B21" s="39" t="s">
        <v>407</v>
      </c>
      <c r="C21" s="40" t="s">
        <v>28</v>
      </c>
      <c r="D21" s="40" t="s">
        <v>28</v>
      </c>
      <c r="E21" s="40" t="s">
        <v>28</v>
      </c>
      <c r="F21" s="41">
        <f>SUM(F22)</f>
        <v>12175.099999999999</v>
      </c>
    </row>
    <row r="22" spans="1:6" ht="31.5">
      <c r="A22" s="34" t="s">
        <v>102</v>
      </c>
      <c r="B22" s="35" t="s">
        <v>407</v>
      </c>
      <c r="C22" s="36" t="s">
        <v>101</v>
      </c>
      <c r="D22" s="36" t="s">
        <v>28</v>
      </c>
      <c r="E22" s="36" t="s">
        <v>28</v>
      </c>
      <c r="F22" s="37">
        <f>SUM(F23)</f>
        <v>12175.099999999999</v>
      </c>
    </row>
    <row r="23" spans="1:6" ht="15.75">
      <c r="A23" s="7" t="s">
        <v>104</v>
      </c>
      <c r="B23" s="8" t="s">
        <v>407</v>
      </c>
      <c r="C23" s="9" t="s">
        <v>103</v>
      </c>
      <c r="D23" s="9" t="s">
        <v>28</v>
      </c>
      <c r="E23" s="9" t="s">
        <v>28</v>
      </c>
      <c r="F23" s="10">
        <f>SUM(F24+F34)</f>
        <v>12175.099999999999</v>
      </c>
    </row>
    <row r="24" spans="1:6" ht="15.75">
      <c r="A24" s="7" t="s">
        <v>106</v>
      </c>
      <c r="B24" s="8" t="s">
        <v>407</v>
      </c>
      <c r="C24" s="9" t="s">
        <v>103</v>
      </c>
      <c r="D24" s="9" t="s">
        <v>105</v>
      </c>
      <c r="E24" s="9" t="s">
        <v>28</v>
      </c>
      <c r="F24" s="10">
        <f>SUM(F25+F27+F29+F31)</f>
        <v>11516.499999999998</v>
      </c>
    </row>
    <row r="25" spans="1:6" ht="65.25" customHeight="1">
      <c r="A25" s="7" t="s">
        <v>108</v>
      </c>
      <c r="B25" s="8" t="s">
        <v>407</v>
      </c>
      <c r="C25" s="9" t="s">
        <v>103</v>
      </c>
      <c r="D25" s="9" t="s">
        <v>107</v>
      </c>
      <c r="E25" s="9" t="s">
        <v>28</v>
      </c>
      <c r="F25" s="10">
        <f>SUM(F26)</f>
        <v>1818.4</v>
      </c>
    </row>
    <row r="26" spans="1:6" ht="30.75" customHeight="1">
      <c r="A26" s="11" t="s">
        <v>110</v>
      </c>
      <c r="B26" s="12" t="s">
        <v>407</v>
      </c>
      <c r="C26" s="12" t="s">
        <v>103</v>
      </c>
      <c r="D26" s="12" t="s">
        <v>107</v>
      </c>
      <c r="E26" s="12" t="s">
        <v>109</v>
      </c>
      <c r="F26" s="13">
        <f>SUM(Функциональная!E111)</f>
        <v>1818.4</v>
      </c>
    </row>
    <row r="27" spans="1:6" ht="15.75">
      <c r="A27" s="7" t="s">
        <v>112</v>
      </c>
      <c r="B27" s="8" t="s">
        <v>407</v>
      </c>
      <c r="C27" s="9" t="s">
        <v>103</v>
      </c>
      <c r="D27" s="9" t="s">
        <v>111</v>
      </c>
      <c r="E27" s="9" t="s">
        <v>28</v>
      </c>
      <c r="F27" s="10">
        <f>SUM(F28)</f>
        <v>7144.4</v>
      </c>
    </row>
    <row r="28" spans="1:6" ht="29.25" customHeight="1">
      <c r="A28" s="11" t="s">
        <v>110</v>
      </c>
      <c r="B28" s="12" t="s">
        <v>407</v>
      </c>
      <c r="C28" s="12" t="s">
        <v>103</v>
      </c>
      <c r="D28" s="12" t="s">
        <v>111</v>
      </c>
      <c r="E28" s="12" t="s">
        <v>109</v>
      </c>
      <c r="F28" s="13">
        <f>SUM(Функциональная!E113)</f>
        <v>7144.4</v>
      </c>
    </row>
    <row r="29" spans="1:6" ht="29.25" customHeight="1">
      <c r="A29" s="7" t="s">
        <v>114</v>
      </c>
      <c r="B29" s="8" t="s">
        <v>407</v>
      </c>
      <c r="C29" s="9" t="s">
        <v>103</v>
      </c>
      <c r="D29" s="9" t="s">
        <v>113</v>
      </c>
      <c r="E29" s="9" t="s">
        <v>28</v>
      </c>
      <c r="F29" s="10">
        <f>SUM(F30)</f>
        <v>2271.8</v>
      </c>
    </row>
    <row r="30" spans="1:6" ht="30.75" customHeight="1">
      <c r="A30" s="11" t="s">
        <v>110</v>
      </c>
      <c r="B30" s="12" t="s">
        <v>407</v>
      </c>
      <c r="C30" s="12" t="s">
        <v>103</v>
      </c>
      <c r="D30" s="12" t="s">
        <v>113</v>
      </c>
      <c r="E30" s="12" t="s">
        <v>109</v>
      </c>
      <c r="F30" s="13">
        <f>SUM(Функциональная!E115)</f>
        <v>2271.8</v>
      </c>
    </row>
    <row r="31" spans="1:6" ht="15.75">
      <c r="A31" s="7" t="s">
        <v>116</v>
      </c>
      <c r="B31" s="8" t="s">
        <v>407</v>
      </c>
      <c r="C31" s="9" t="s">
        <v>103</v>
      </c>
      <c r="D31" s="9" t="s">
        <v>115</v>
      </c>
      <c r="E31" s="9" t="s">
        <v>28</v>
      </c>
      <c r="F31" s="10">
        <f>SUM(F33)</f>
        <v>281.9</v>
      </c>
    </row>
    <row r="32" spans="1:6" ht="15.75">
      <c r="A32" s="7" t="s">
        <v>118</v>
      </c>
      <c r="B32" s="8" t="s">
        <v>407</v>
      </c>
      <c r="C32" s="9" t="s">
        <v>103</v>
      </c>
      <c r="D32" s="9" t="s">
        <v>117</v>
      </c>
      <c r="E32" s="9" t="s">
        <v>28</v>
      </c>
      <c r="F32" s="10">
        <f>SUM(F33)</f>
        <v>281.9</v>
      </c>
    </row>
    <row r="33" spans="1:6" ht="30" customHeight="1">
      <c r="A33" s="11" t="s">
        <v>110</v>
      </c>
      <c r="B33" s="12" t="s">
        <v>407</v>
      </c>
      <c r="C33" s="12" t="s">
        <v>103</v>
      </c>
      <c r="D33" s="12" t="s">
        <v>117</v>
      </c>
      <c r="E33" s="12" t="s">
        <v>109</v>
      </c>
      <c r="F33" s="13">
        <f>SUM(Функциональная!E118)</f>
        <v>281.9</v>
      </c>
    </row>
    <row r="34" spans="1:6" ht="15.75">
      <c r="A34" s="7" t="s">
        <v>92</v>
      </c>
      <c r="B34" s="8" t="s">
        <v>407</v>
      </c>
      <c r="C34" s="9" t="s">
        <v>103</v>
      </c>
      <c r="D34" s="9" t="s">
        <v>91</v>
      </c>
      <c r="E34" s="9" t="s">
        <v>28</v>
      </c>
      <c r="F34" s="10">
        <f>SUM(F35+F37)</f>
        <v>658.6</v>
      </c>
    </row>
    <row r="35" spans="1:6" ht="31.5">
      <c r="A35" s="7" t="s">
        <v>122</v>
      </c>
      <c r="B35" s="8" t="s">
        <v>407</v>
      </c>
      <c r="C35" s="9" t="s">
        <v>103</v>
      </c>
      <c r="D35" s="9" t="s">
        <v>121</v>
      </c>
      <c r="E35" s="9" t="s">
        <v>28</v>
      </c>
      <c r="F35" s="10">
        <f>SUM(F36)</f>
        <v>463.2</v>
      </c>
    </row>
    <row r="36" spans="1:6" ht="30.75" customHeight="1">
      <c r="A36" s="11" t="s">
        <v>110</v>
      </c>
      <c r="B36" s="12" t="s">
        <v>407</v>
      </c>
      <c r="C36" s="12" t="s">
        <v>103</v>
      </c>
      <c r="D36" s="12" t="s">
        <v>121</v>
      </c>
      <c r="E36" s="12" t="s">
        <v>109</v>
      </c>
      <c r="F36" s="13">
        <f>SUM(Функциональная!E121)</f>
        <v>463.2</v>
      </c>
    </row>
    <row r="37" spans="1:6" ht="31.5">
      <c r="A37" s="7" t="s">
        <v>124</v>
      </c>
      <c r="B37" s="8" t="s">
        <v>407</v>
      </c>
      <c r="C37" s="9" t="s">
        <v>103</v>
      </c>
      <c r="D37" s="9" t="s">
        <v>123</v>
      </c>
      <c r="E37" s="9" t="s">
        <v>28</v>
      </c>
      <c r="F37" s="10">
        <f>SUM(F38)</f>
        <v>195.4</v>
      </c>
    </row>
    <row r="38" spans="1:6" ht="33.75" customHeight="1" thickBot="1">
      <c r="A38" s="11" t="s">
        <v>110</v>
      </c>
      <c r="B38" s="12" t="s">
        <v>407</v>
      </c>
      <c r="C38" s="12" t="s">
        <v>103</v>
      </c>
      <c r="D38" s="12" t="s">
        <v>123</v>
      </c>
      <c r="E38" s="12" t="s">
        <v>109</v>
      </c>
      <c r="F38" s="13">
        <f>SUM(Функциональная!E123)</f>
        <v>195.4</v>
      </c>
    </row>
    <row r="39" spans="1:6" ht="31.5" customHeight="1" thickBot="1">
      <c r="A39" s="38" t="s">
        <v>338</v>
      </c>
      <c r="B39" s="39" t="s">
        <v>408</v>
      </c>
      <c r="C39" s="40" t="s">
        <v>28</v>
      </c>
      <c r="D39" s="40" t="s">
        <v>28</v>
      </c>
      <c r="E39" s="40" t="s">
        <v>28</v>
      </c>
      <c r="F39" s="41">
        <f>SUM(F40)</f>
        <v>7341.1</v>
      </c>
    </row>
    <row r="40" spans="1:6" ht="15.75">
      <c r="A40" s="34" t="s">
        <v>34</v>
      </c>
      <c r="B40" s="35" t="s">
        <v>408</v>
      </c>
      <c r="C40" s="36" t="s">
        <v>33</v>
      </c>
      <c r="D40" s="36" t="s">
        <v>28</v>
      </c>
      <c r="E40" s="36" t="s">
        <v>28</v>
      </c>
      <c r="F40" s="37">
        <f>SUM(F41+F50+F54)</f>
        <v>7341.1</v>
      </c>
    </row>
    <row r="41" spans="1:6" ht="32.25" customHeight="1">
      <c r="A41" s="7" t="s">
        <v>61</v>
      </c>
      <c r="B41" s="8" t="s">
        <v>408</v>
      </c>
      <c r="C41" s="9" t="s">
        <v>60</v>
      </c>
      <c r="D41" s="9" t="s">
        <v>28</v>
      </c>
      <c r="E41" s="9" t="s">
        <v>28</v>
      </c>
      <c r="F41" s="10">
        <f>SUM(F42)</f>
        <v>6876.6</v>
      </c>
    </row>
    <row r="42" spans="1:6" ht="45.75" customHeight="1">
      <c r="A42" s="7" t="s">
        <v>38</v>
      </c>
      <c r="B42" s="8" t="s">
        <v>408</v>
      </c>
      <c r="C42" s="9" t="s">
        <v>60</v>
      </c>
      <c r="D42" s="9" t="s">
        <v>37</v>
      </c>
      <c r="E42" s="9" t="s">
        <v>28</v>
      </c>
      <c r="F42" s="10">
        <f>SUM(F43)</f>
        <v>6876.6</v>
      </c>
    </row>
    <row r="43" spans="1:6" ht="15.75">
      <c r="A43" s="7" t="s">
        <v>47</v>
      </c>
      <c r="B43" s="8" t="s">
        <v>408</v>
      </c>
      <c r="C43" s="9" t="s">
        <v>60</v>
      </c>
      <c r="D43" s="9" t="s">
        <v>46</v>
      </c>
      <c r="E43" s="9" t="s">
        <v>28</v>
      </c>
      <c r="F43" s="10">
        <f>SUM(F49+F46+F44)</f>
        <v>6876.6</v>
      </c>
    </row>
    <row r="44" spans="1:6" ht="31.5">
      <c r="A44" s="134" t="s">
        <v>49</v>
      </c>
      <c r="B44" s="8" t="s">
        <v>408</v>
      </c>
      <c r="C44" s="78" t="s">
        <v>60</v>
      </c>
      <c r="D44" s="78" t="s">
        <v>48</v>
      </c>
      <c r="E44" s="78" t="s">
        <v>28</v>
      </c>
      <c r="F44" s="93">
        <f>SUM(F45)</f>
        <v>86</v>
      </c>
    </row>
    <row r="45" spans="1:6" ht="15.75">
      <c r="A45" s="95" t="s">
        <v>42</v>
      </c>
      <c r="B45" s="12" t="s">
        <v>408</v>
      </c>
      <c r="C45" s="75" t="s">
        <v>60</v>
      </c>
      <c r="D45" s="75" t="s">
        <v>48</v>
      </c>
      <c r="E45" s="75" t="s">
        <v>41</v>
      </c>
      <c r="F45" s="94">
        <f>SUM(Функциональная!E52)</f>
        <v>86</v>
      </c>
    </row>
    <row r="46" spans="1:6" ht="31.5">
      <c r="A46" s="72" t="s">
        <v>515</v>
      </c>
      <c r="B46" s="8" t="s">
        <v>408</v>
      </c>
      <c r="C46" s="8" t="s">
        <v>60</v>
      </c>
      <c r="D46" s="87" t="s">
        <v>514</v>
      </c>
      <c r="E46" s="9" t="s">
        <v>28</v>
      </c>
      <c r="F46" s="10">
        <f>SUM(F47)</f>
        <v>300</v>
      </c>
    </row>
    <row r="47" spans="1:6" ht="15.75">
      <c r="A47" s="11" t="s">
        <v>42</v>
      </c>
      <c r="B47" s="12" t="s">
        <v>408</v>
      </c>
      <c r="C47" s="12" t="s">
        <v>60</v>
      </c>
      <c r="D47" s="87" t="s">
        <v>514</v>
      </c>
      <c r="E47" s="12" t="s">
        <v>41</v>
      </c>
      <c r="F47" s="10">
        <f>SUM(Функциональная!E54)</f>
        <v>300</v>
      </c>
    </row>
    <row r="48" spans="1:6" ht="29.25" customHeight="1">
      <c r="A48" s="7" t="s">
        <v>63</v>
      </c>
      <c r="B48" s="8" t="s">
        <v>408</v>
      </c>
      <c r="C48" s="9" t="s">
        <v>60</v>
      </c>
      <c r="D48" s="9" t="s">
        <v>62</v>
      </c>
      <c r="E48" s="9" t="s">
        <v>28</v>
      </c>
      <c r="F48" s="10">
        <f>SUM(F49)</f>
        <v>6490.6</v>
      </c>
    </row>
    <row r="49" spans="1:6" ht="15.75">
      <c r="A49" s="11" t="s">
        <v>42</v>
      </c>
      <c r="B49" s="12" t="s">
        <v>408</v>
      </c>
      <c r="C49" s="12" t="s">
        <v>60</v>
      </c>
      <c r="D49" s="12" t="s">
        <v>62</v>
      </c>
      <c r="E49" s="12" t="s">
        <v>41</v>
      </c>
      <c r="F49" s="13">
        <f>SUM(Функциональная!E56)</f>
        <v>6490.6</v>
      </c>
    </row>
    <row r="50" spans="1:6" ht="15.75">
      <c r="A50" s="7" t="s">
        <v>68</v>
      </c>
      <c r="B50" s="8" t="s">
        <v>408</v>
      </c>
      <c r="C50" s="9" t="s">
        <v>480</v>
      </c>
      <c r="D50" s="9" t="s">
        <v>28</v>
      </c>
      <c r="E50" s="9" t="s">
        <v>28</v>
      </c>
      <c r="F50" s="10">
        <f>SUM(F53)</f>
        <v>432.4</v>
      </c>
    </row>
    <row r="51" spans="1:6" ht="15.75">
      <c r="A51" s="7" t="s">
        <v>68</v>
      </c>
      <c r="B51" s="8" t="s">
        <v>408</v>
      </c>
      <c r="C51" s="9" t="s">
        <v>480</v>
      </c>
      <c r="D51" s="9" t="s">
        <v>69</v>
      </c>
      <c r="E51" s="9" t="s">
        <v>28</v>
      </c>
      <c r="F51" s="10">
        <f>SUM(F53)</f>
        <v>432.4</v>
      </c>
    </row>
    <row r="52" spans="1:6" ht="15.75">
      <c r="A52" s="7" t="s">
        <v>71</v>
      </c>
      <c r="B52" s="8" t="s">
        <v>408</v>
      </c>
      <c r="C52" s="9" t="s">
        <v>480</v>
      </c>
      <c r="D52" s="9" t="s">
        <v>70</v>
      </c>
      <c r="E52" s="9" t="s">
        <v>28</v>
      </c>
      <c r="F52" s="10">
        <f>SUM(F53)</f>
        <v>432.4</v>
      </c>
    </row>
    <row r="53" spans="1:6" ht="15.75">
      <c r="A53" s="11" t="s">
        <v>73</v>
      </c>
      <c r="B53" s="12" t="s">
        <v>408</v>
      </c>
      <c r="C53" s="12" t="s">
        <v>480</v>
      </c>
      <c r="D53" s="12" t="s">
        <v>70</v>
      </c>
      <c r="E53" s="12" t="s">
        <v>72</v>
      </c>
      <c r="F53" s="13">
        <f>SUM(Функциональная!E66)</f>
        <v>432.4</v>
      </c>
    </row>
    <row r="54" spans="1:6" ht="15.75">
      <c r="A54" s="134" t="s">
        <v>74</v>
      </c>
      <c r="B54" s="78" t="s">
        <v>408</v>
      </c>
      <c r="C54" s="78" t="s">
        <v>482</v>
      </c>
      <c r="D54" s="78" t="s">
        <v>28</v>
      </c>
      <c r="E54" s="78" t="s">
        <v>28</v>
      </c>
      <c r="F54" s="93">
        <f>SUM(F57)</f>
        <v>32.1</v>
      </c>
    </row>
    <row r="55" spans="1:6" ht="15.75">
      <c r="A55" s="134" t="s">
        <v>92</v>
      </c>
      <c r="B55" s="78" t="s">
        <v>408</v>
      </c>
      <c r="C55" s="78" t="s">
        <v>482</v>
      </c>
      <c r="D55" s="78" t="s">
        <v>91</v>
      </c>
      <c r="E55" s="78" t="s">
        <v>28</v>
      </c>
      <c r="F55" s="93">
        <f>SUM(F56)</f>
        <v>32.1</v>
      </c>
    </row>
    <row r="56" spans="1:6" ht="31.5">
      <c r="A56" s="134" t="s">
        <v>544</v>
      </c>
      <c r="B56" s="78" t="s">
        <v>408</v>
      </c>
      <c r="C56" s="78" t="s">
        <v>482</v>
      </c>
      <c r="D56" s="78" t="s">
        <v>545</v>
      </c>
      <c r="E56" s="78"/>
      <c r="F56" s="93">
        <f>SUM(F57)</f>
        <v>32.1</v>
      </c>
    </row>
    <row r="57" spans="1:6" ht="16.5" thickBot="1">
      <c r="A57" s="95" t="s">
        <v>42</v>
      </c>
      <c r="B57" s="75" t="s">
        <v>408</v>
      </c>
      <c r="C57" s="75" t="s">
        <v>482</v>
      </c>
      <c r="D57" s="75" t="s">
        <v>545</v>
      </c>
      <c r="E57" s="75" t="s">
        <v>41</v>
      </c>
      <c r="F57" s="94">
        <v>32.1</v>
      </c>
    </row>
    <row r="58" spans="1:6" ht="18" customHeight="1" thickBot="1">
      <c r="A58" s="38" t="s">
        <v>413</v>
      </c>
      <c r="B58" s="39" t="s">
        <v>27</v>
      </c>
      <c r="C58" s="40" t="s">
        <v>28</v>
      </c>
      <c r="D58" s="40" t="s">
        <v>28</v>
      </c>
      <c r="E58" s="40" t="s">
        <v>28</v>
      </c>
      <c r="F58" s="41">
        <f>SUM(F59)</f>
        <v>1431.8999999999999</v>
      </c>
    </row>
    <row r="59" spans="1:6" ht="17.25" customHeight="1">
      <c r="A59" s="34" t="s">
        <v>34</v>
      </c>
      <c r="B59" s="35" t="s">
        <v>27</v>
      </c>
      <c r="C59" s="36" t="s">
        <v>33</v>
      </c>
      <c r="D59" s="36" t="s">
        <v>28</v>
      </c>
      <c r="E59" s="36" t="s">
        <v>28</v>
      </c>
      <c r="F59" s="37">
        <f>SUM(F60+F69)</f>
        <v>1431.8999999999999</v>
      </c>
    </row>
    <row r="60" spans="1:6" ht="31.5">
      <c r="A60" s="7" t="s">
        <v>61</v>
      </c>
      <c r="B60" s="8" t="s">
        <v>27</v>
      </c>
      <c r="C60" s="9" t="s">
        <v>60</v>
      </c>
      <c r="D60" s="9" t="s">
        <v>28</v>
      </c>
      <c r="E60" s="9" t="s">
        <v>28</v>
      </c>
      <c r="F60" s="10">
        <f>SUM(F61)</f>
        <v>1420.9999999999998</v>
      </c>
    </row>
    <row r="61" spans="1:6" ht="47.25">
      <c r="A61" s="7" t="s">
        <v>38</v>
      </c>
      <c r="B61" s="8" t="s">
        <v>27</v>
      </c>
      <c r="C61" s="9" t="s">
        <v>60</v>
      </c>
      <c r="D61" s="9" t="s">
        <v>37</v>
      </c>
      <c r="E61" s="9" t="s">
        <v>28</v>
      </c>
      <c r="F61" s="10">
        <f>SUM(F62+F65+F67)</f>
        <v>1420.9999999999998</v>
      </c>
    </row>
    <row r="62" spans="1:6" ht="15.75">
      <c r="A62" s="7" t="s">
        <v>47</v>
      </c>
      <c r="B62" s="8" t="s">
        <v>27</v>
      </c>
      <c r="C62" s="9" t="s">
        <v>60</v>
      </c>
      <c r="D62" s="9" t="s">
        <v>46</v>
      </c>
      <c r="E62" s="9" t="s">
        <v>28</v>
      </c>
      <c r="F62" s="10">
        <f>SUM(F64)</f>
        <v>847.8</v>
      </c>
    </row>
    <row r="63" spans="1:6" ht="17.25" customHeight="1">
      <c r="A63" s="7" t="s">
        <v>65</v>
      </c>
      <c r="B63" s="8" t="s">
        <v>27</v>
      </c>
      <c r="C63" s="9" t="s">
        <v>60</v>
      </c>
      <c r="D63" s="9" t="s">
        <v>64</v>
      </c>
      <c r="E63" s="9" t="s">
        <v>28</v>
      </c>
      <c r="F63" s="10">
        <f>SUM(F64)</f>
        <v>847.8</v>
      </c>
    </row>
    <row r="64" spans="1:6" ht="15.75">
      <c r="A64" s="11" t="s">
        <v>42</v>
      </c>
      <c r="B64" s="12" t="s">
        <v>27</v>
      </c>
      <c r="C64" s="12" t="s">
        <v>60</v>
      </c>
      <c r="D64" s="12" t="s">
        <v>64</v>
      </c>
      <c r="E64" s="12" t="s">
        <v>41</v>
      </c>
      <c r="F64" s="13">
        <f>SUM(Функциональная!E58)</f>
        <v>847.8</v>
      </c>
    </row>
    <row r="65" spans="1:6" ht="31.5">
      <c r="A65" s="7" t="s">
        <v>67</v>
      </c>
      <c r="B65" s="8" t="s">
        <v>27</v>
      </c>
      <c r="C65" s="9" t="s">
        <v>60</v>
      </c>
      <c r="D65" s="9" t="s">
        <v>66</v>
      </c>
      <c r="E65" s="9" t="s">
        <v>28</v>
      </c>
      <c r="F65" s="10">
        <f>SUM(F66)</f>
        <v>572.4</v>
      </c>
    </row>
    <row r="66" spans="1:6" ht="15.75">
      <c r="A66" s="11" t="s">
        <v>42</v>
      </c>
      <c r="B66" s="12" t="s">
        <v>27</v>
      </c>
      <c r="C66" s="12" t="s">
        <v>60</v>
      </c>
      <c r="D66" s="12" t="s">
        <v>66</v>
      </c>
      <c r="E66" s="12" t="s">
        <v>41</v>
      </c>
      <c r="F66" s="13">
        <f>SUM(Функциональная!E60)</f>
        <v>572.4</v>
      </c>
    </row>
    <row r="67" spans="1:6" s="70" customFormat="1" ht="15.75">
      <c r="A67" s="105" t="s">
        <v>489</v>
      </c>
      <c r="B67" s="106" t="s">
        <v>27</v>
      </c>
      <c r="C67" s="106" t="s">
        <v>60</v>
      </c>
      <c r="D67" s="107" t="s">
        <v>505</v>
      </c>
      <c r="E67" s="107" t="s">
        <v>28</v>
      </c>
      <c r="F67" s="108">
        <f>SUM(F68)</f>
        <v>0.8</v>
      </c>
    </row>
    <row r="68" spans="1:6" s="70" customFormat="1" ht="15.75">
      <c r="A68" s="109" t="s">
        <v>42</v>
      </c>
      <c r="B68" s="110" t="s">
        <v>27</v>
      </c>
      <c r="C68" s="110" t="s">
        <v>60</v>
      </c>
      <c r="D68" s="110" t="s">
        <v>505</v>
      </c>
      <c r="E68" s="110" t="s">
        <v>41</v>
      </c>
      <c r="F68" s="111">
        <f>SUM(Функциональная!E62)</f>
        <v>0.8</v>
      </c>
    </row>
    <row r="69" spans="1:6" s="70" customFormat="1" ht="15.75">
      <c r="A69" s="134" t="s">
        <v>74</v>
      </c>
      <c r="B69" s="78" t="s">
        <v>27</v>
      </c>
      <c r="C69" s="78" t="s">
        <v>482</v>
      </c>
      <c r="D69" s="78" t="s">
        <v>28</v>
      </c>
      <c r="E69" s="78" t="s">
        <v>28</v>
      </c>
      <c r="F69" s="93">
        <f>SUM(F72)</f>
        <v>10.9</v>
      </c>
    </row>
    <row r="70" spans="1:6" s="70" customFormat="1" ht="15.75">
      <c r="A70" s="134" t="s">
        <v>92</v>
      </c>
      <c r="B70" s="78" t="s">
        <v>27</v>
      </c>
      <c r="C70" s="78" t="s">
        <v>482</v>
      </c>
      <c r="D70" s="78" t="s">
        <v>91</v>
      </c>
      <c r="E70" s="78" t="s">
        <v>28</v>
      </c>
      <c r="F70" s="93">
        <f>SUM(F71)</f>
        <v>10.9</v>
      </c>
    </row>
    <row r="71" spans="1:6" s="70" customFormat="1" ht="31.5">
      <c r="A71" s="134" t="s">
        <v>544</v>
      </c>
      <c r="B71" s="78" t="s">
        <v>27</v>
      </c>
      <c r="C71" s="78" t="s">
        <v>482</v>
      </c>
      <c r="D71" s="78" t="s">
        <v>545</v>
      </c>
      <c r="E71" s="78"/>
      <c r="F71" s="93">
        <f>SUM(F72)</f>
        <v>10.9</v>
      </c>
    </row>
    <row r="72" spans="1:6" s="70" customFormat="1" ht="16.5" thickBot="1">
      <c r="A72" s="95" t="s">
        <v>42</v>
      </c>
      <c r="B72" s="75" t="s">
        <v>27</v>
      </c>
      <c r="C72" s="75" t="s">
        <v>482</v>
      </c>
      <c r="D72" s="75" t="s">
        <v>545</v>
      </c>
      <c r="E72" s="75" t="s">
        <v>41</v>
      </c>
      <c r="F72" s="94">
        <v>10.9</v>
      </c>
    </row>
    <row r="73" spans="1:6" ht="33.75" customHeight="1" thickBot="1">
      <c r="A73" s="38" t="s">
        <v>225</v>
      </c>
      <c r="B73" s="39" t="s">
        <v>409</v>
      </c>
      <c r="C73" s="40" t="s">
        <v>28</v>
      </c>
      <c r="D73" s="40" t="s">
        <v>28</v>
      </c>
      <c r="E73" s="45" t="s">
        <v>28</v>
      </c>
      <c r="F73" s="52">
        <f>SUM(F74+F102+F142)</f>
        <v>39527</v>
      </c>
    </row>
    <row r="74" spans="1:6" ht="15.75">
      <c r="A74" s="34" t="s">
        <v>182</v>
      </c>
      <c r="B74" s="35" t="s">
        <v>409</v>
      </c>
      <c r="C74" s="36" t="s">
        <v>181</v>
      </c>
      <c r="D74" s="36" t="s">
        <v>28</v>
      </c>
      <c r="E74" s="46" t="s">
        <v>28</v>
      </c>
      <c r="F74" s="51">
        <f>SUM(F75+F84+F94)</f>
        <v>10523.000000000002</v>
      </c>
    </row>
    <row r="75" spans="1:6" ht="15.75">
      <c r="A75" s="7" t="s">
        <v>199</v>
      </c>
      <c r="B75" s="8" t="s">
        <v>409</v>
      </c>
      <c r="C75" s="9" t="s">
        <v>198</v>
      </c>
      <c r="D75" s="9" t="s">
        <v>28</v>
      </c>
      <c r="E75" s="47" t="s">
        <v>28</v>
      </c>
      <c r="F75" s="49">
        <f>SUM(F76)</f>
        <v>9816.7</v>
      </c>
    </row>
    <row r="76" spans="1:6" ht="15.75">
      <c r="A76" s="7" t="s">
        <v>214</v>
      </c>
      <c r="B76" s="8" t="s">
        <v>409</v>
      </c>
      <c r="C76" s="9" t="s">
        <v>198</v>
      </c>
      <c r="D76" s="9" t="s">
        <v>213</v>
      </c>
      <c r="E76" s="47" t="s">
        <v>28</v>
      </c>
      <c r="F76" s="49">
        <f>SUM(F79+F77)</f>
        <v>9816.7</v>
      </c>
    </row>
    <row r="77" spans="1:6" s="70" customFormat="1" ht="15.75">
      <c r="A77" s="105" t="s">
        <v>489</v>
      </c>
      <c r="B77" s="106" t="s">
        <v>409</v>
      </c>
      <c r="C77" s="106" t="s">
        <v>198</v>
      </c>
      <c r="D77" s="107" t="s">
        <v>501</v>
      </c>
      <c r="E77" s="107"/>
      <c r="F77" s="108">
        <f>SUM(F78)</f>
        <v>51.7</v>
      </c>
    </row>
    <row r="78" spans="1:6" s="70" customFormat="1" ht="15.75">
      <c r="A78" s="109" t="s">
        <v>192</v>
      </c>
      <c r="B78" s="110" t="s">
        <v>409</v>
      </c>
      <c r="C78" s="110" t="s">
        <v>198</v>
      </c>
      <c r="D78" s="113" t="s">
        <v>501</v>
      </c>
      <c r="E78" s="113" t="s">
        <v>191</v>
      </c>
      <c r="F78" s="139">
        <v>51.7</v>
      </c>
    </row>
    <row r="79" spans="1:6" ht="17.25" customHeight="1">
      <c r="A79" s="7" t="s">
        <v>188</v>
      </c>
      <c r="B79" s="8" t="s">
        <v>409</v>
      </c>
      <c r="C79" s="9" t="s">
        <v>198</v>
      </c>
      <c r="D79" s="9" t="s">
        <v>215</v>
      </c>
      <c r="E79" s="9" t="s">
        <v>28</v>
      </c>
      <c r="F79" s="10">
        <f>SUM(F80+F82)</f>
        <v>9765</v>
      </c>
    </row>
    <row r="80" spans="1:6" ht="31.5">
      <c r="A80" s="7" t="s">
        <v>217</v>
      </c>
      <c r="B80" s="8" t="s">
        <v>409</v>
      </c>
      <c r="C80" s="9" t="s">
        <v>198</v>
      </c>
      <c r="D80" s="9" t="s">
        <v>216</v>
      </c>
      <c r="E80" s="9" t="s">
        <v>28</v>
      </c>
      <c r="F80" s="10">
        <f>SUM(F81)</f>
        <v>9754.8</v>
      </c>
    </row>
    <row r="81" spans="1:6" ht="24" customHeight="1">
      <c r="A81" s="11" t="s">
        <v>192</v>
      </c>
      <c r="B81" s="12" t="s">
        <v>409</v>
      </c>
      <c r="C81" s="12" t="s">
        <v>198</v>
      </c>
      <c r="D81" s="12" t="s">
        <v>216</v>
      </c>
      <c r="E81" s="12" t="s">
        <v>191</v>
      </c>
      <c r="F81" s="13">
        <v>9754.8</v>
      </c>
    </row>
    <row r="82" spans="1:6" ht="45.75" customHeight="1">
      <c r="A82" s="7" t="s">
        <v>210</v>
      </c>
      <c r="B82" s="8" t="s">
        <v>409</v>
      </c>
      <c r="C82" s="9" t="s">
        <v>198</v>
      </c>
      <c r="D82" s="9" t="s">
        <v>218</v>
      </c>
      <c r="E82" s="9" t="s">
        <v>28</v>
      </c>
      <c r="F82" s="10">
        <f>SUM(F83)</f>
        <v>10.2</v>
      </c>
    </row>
    <row r="83" spans="1:6" ht="22.5" customHeight="1">
      <c r="A83" s="11" t="s">
        <v>192</v>
      </c>
      <c r="B83" s="12" t="s">
        <v>409</v>
      </c>
      <c r="C83" s="12" t="s">
        <v>198</v>
      </c>
      <c r="D83" s="12" t="s">
        <v>218</v>
      </c>
      <c r="E83" s="12" t="s">
        <v>191</v>
      </c>
      <c r="F83" s="13">
        <f>SUM(Функциональная!E291)</f>
        <v>10.2</v>
      </c>
    </row>
    <row r="84" spans="1:6" ht="15.75">
      <c r="A84" s="7" t="s">
        <v>251</v>
      </c>
      <c r="B84" s="8" t="s">
        <v>409</v>
      </c>
      <c r="C84" s="9" t="s">
        <v>250</v>
      </c>
      <c r="D84" s="9" t="s">
        <v>28</v>
      </c>
      <c r="E84" s="9" t="s">
        <v>28</v>
      </c>
      <c r="F84" s="10">
        <f>SUM(F93+F85)</f>
        <v>364.1</v>
      </c>
    </row>
    <row r="85" spans="1:6" ht="15.75">
      <c r="A85" s="134" t="s">
        <v>573</v>
      </c>
      <c r="B85" s="8" t="s">
        <v>409</v>
      </c>
      <c r="C85" s="78" t="s">
        <v>250</v>
      </c>
      <c r="D85" s="78" t="s">
        <v>574</v>
      </c>
      <c r="E85" s="78"/>
      <c r="F85" s="93">
        <f>SUM(F86)</f>
        <v>14.1</v>
      </c>
    </row>
    <row r="86" spans="1:6" ht="15.75">
      <c r="A86" s="134" t="s">
        <v>260</v>
      </c>
      <c r="B86" s="8" t="s">
        <v>409</v>
      </c>
      <c r="C86" s="78" t="s">
        <v>250</v>
      </c>
      <c r="D86" s="78" t="s">
        <v>575</v>
      </c>
      <c r="E86" s="78"/>
      <c r="F86" s="93">
        <f>SUM(F87+F89)</f>
        <v>14.1</v>
      </c>
    </row>
    <row r="87" spans="1:6" ht="47.25">
      <c r="A87" s="134" t="s">
        <v>571</v>
      </c>
      <c r="B87" s="8" t="s">
        <v>409</v>
      </c>
      <c r="C87" s="78" t="s">
        <v>250</v>
      </c>
      <c r="D87" s="78" t="s">
        <v>576</v>
      </c>
      <c r="E87" s="78"/>
      <c r="F87" s="93">
        <f>SUM(F88)</f>
        <v>9</v>
      </c>
    </row>
    <row r="88" spans="1:6" ht="15.75">
      <c r="A88" s="95" t="s">
        <v>192</v>
      </c>
      <c r="B88" s="74" t="s">
        <v>409</v>
      </c>
      <c r="C88" s="75" t="s">
        <v>250</v>
      </c>
      <c r="D88" s="75" t="s">
        <v>576</v>
      </c>
      <c r="E88" s="75" t="s">
        <v>191</v>
      </c>
      <c r="F88" s="94">
        <v>9</v>
      </c>
    </row>
    <row r="89" spans="1:6" ht="31.5">
      <c r="A89" s="134" t="s">
        <v>572</v>
      </c>
      <c r="B89" s="8" t="s">
        <v>409</v>
      </c>
      <c r="C89" s="78" t="s">
        <v>250</v>
      </c>
      <c r="D89" s="78" t="s">
        <v>577</v>
      </c>
      <c r="E89" s="78"/>
      <c r="F89" s="93">
        <f>SUM(F90)</f>
        <v>5.1</v>
      </c>
    </row>
    <row r="90" spans="1:6" ht="15.75">
      <c r="A90" s="95" t="s">
        <v>192</v>
      </c>
      <c r="B90" s="74" t="s">
        <v>409</v>
      </c>
      <c r="C90" s="75" t="s">
        <v>250</v>
      </c>
      <c r="D90" s="75" t="s">
        <v>577</v>
      </c>
      <c r="E90" s="75" t="s">
        <v>191</v>
      </c>
      <c r="F90" s="94">
        <v>5.1</v>
      </c>
    </row>
    <row r="91" spans="1:6" ht="15.75">
      <c r="A91" s="7" t="s">
        <v>92</v>
      </c>
      <c r="B91" s="8" t="s">
        <v>409</v>
      </c>
      <c r="C91" s="9" t="s">
        <v>250</v>
      </c>
      <c r="D91" s="9" t="s">
        <v>91</v>
      </c>
      <c r="E91" s="9" t="s">
        <v>28</v>
      </c>
      <c r="F91" s="10">
        <f>SUM(F93)</f>
        <v>350</v>
      </c>
    </row>
    <row r="92" spans="1:6" ht="33.75" customHeight="1">
      <c r="A92" s="7" t="s">
        <v>560</v>
      </c>
      <c r="B92" s="8" t="s">
        <v>409</v>
      </c>
      <c r="C92" s="9" t="s">
        <v>250</v>
      </c>
      <c r="D92" s="9" t="s">
        <v>252</v>
      </c>
      <c r="E92" s="9" t="s">
        <v>28</v>
      </c>
      <c r="F92" s="10">
        <f>SUM(F93)</f>
        <v>350</v>
      </c>
    </row>
    <row r="93" spans="1:6" ht="15.75">
      <c r="A93" s="72" t="s">
        <v>254</v>
      </c>
      <c r="B93" s="55" t="s">
        <v>409</v>
      </c>
      <c r="C93" s="55" t="s">
        <v>250</v>
      </c>
      <c r="D93" s="55" t="s">
        <v>252</v>
      </c>
      <c r="E93" s="55" t="s">
        <v>253</v>
      </c>
      <c r="F93" s="48">
        <f>SUM(Функциональная!E350)</f>
        <v>350</v>
      </c>
    </row>
    <row r="94" spans="1:6" ht="15.75">
      <c r="A94" s="134" t="s">
        <v>256</v>
      </c>
      <c r="B94" s="78" t="s">
        <v>409</v>
      </c>
      <c r="C94" s="78" t="s">
        <v>255</v>
      </c>
      <c r="D94" s="78"/>
      <c r="E94" s="78"/>
      <c r="F94" s="93">
        <f>SUM(F95)</f>
        <v>342.2</v>
      </c>
    </row>
    <row r="95" spans="1:6" ht="15.75">
      <c r="A95" s="134" t="s">
        <v>92</v>
      </c>
      <c r="B95" s="78" t="s">
        <v>409</v>
      </c>
      <c r="C95" s="78" t="s">
        <v>255</v>
      </c>
      <c r="D95" s="78" t="s">
        <v>91</v>
      </c>
      <c r="E95" s="78"/>
      <c r="F95" s="93">
        <f>SUM(F96+F98+F100)</f>
        <v>342.2</v>
      </c>
    </row>
    <row r="96" spans="1:6" ht="63">
      <c r="A96" s="134" t="s">
        <v>521</v>
      </c>
      <c r="B96" s="75" t="s">
        <v>409</v>
      </c>
      <c r="C96" s="78" t="s">
        <v>255</v>
      </c>
      <c r="D96" s="78" t="s">
        <v>546</v>
      </c>
      <c r="E96" s="78"/>
      <c r="F96" s="93">
        <f>SUM(F97)</f>
        <v>58</v>
      </c>
    </row>
    <row r="97" spans="1:6" ht="15.75">
      <c r="A97" s="95" t="s">
        <v>192</v>
      </c>
      <c r="B97" s="75" t="s">
        <v>409</v>
      </c>
      <c r="C97" s="75" t="s">
        <v>255</v>
      </c>
      <c r="D97" s="75" t="s">
        <v>546</v>
      </c>
      <c r="E97" s="75" t="s">
        <v>191</v>
      </c>
      <c r="F97" s="94">
        <v>58</v>
      </c>
    </row>
    <row r="98" spans="1:6" ht="63">
      <c r="A98" s="134" t="s">
        <v>339</v>
      </c>
      <c r="B98" s="75" t="s">
        <v>409</v>
      </c>
      <c r="C98" s="78" t="s">
        <v>255</v>
      </c>
      <c r="D98" s="78" t="s">
        <v>551</v>
      </c>
      <c r="E98" s="78" t="s">
        <v>28</v>
      </c>
      <c r="F98" s="93">
        <f>SUM(F99)</f>
        <v>200</v>
      </c>
    </row>
    <row r="99" spans="1:6" ht="15.75">
      <c r="A99" s="95" t="s">
        <v>192</v>
      </c>
      <c r="B99" s="75" t="s">
        <v>409</v>
      </c>
      <c r="C99" s="75" t="s">
        <v>255</v>
      </c>
      <c r="D99" s="75" t="s">
        <v>551</v>
      </c>
      <c r="E99" s="75" t="s">
        <v>191</v>
      </c>
      <c r="F99" s="94">
        <f>SUM(Функциональная!E380)</f>
        <v>200</v>
      </c>
    </row>
    <row r="100" spans="1:6" ht="18" customHeight="1">
      <c r="A100" s="134" t="s">
        <v>542</v>
      </c>
      <c r="B100" s="8" t="s">
        <v>409</v>
      </c>
      <c r="C100" s="78" t="s">
        <v>255</v>
      </c>
      <c r="D100" s="78" t="s">
        <v>267</v>
      </c>
      <c r="E100" s="78" t="s">
        <v>28</v>
      </c>
      <c r="F100" s="93">
        <f>SUM(F101)</f>
        <v>84.2</v>
      </c>
    </row>
    <row r="101" spans="1:6" ht="15.75">
      <c r="A101" s="95" t="s">
        <v>192</v>
      </c>
      <c r="B101" s="55" t="s">
        <v>409</v>
      </c>
      <c r="C101" s="75" t="s">
        <v>255</v>
      </c>
      <c r="D101" s="75" t="s">
        <v>267</v>
      </c>
      <c r="E101" s="75" t="s">
        <v>191</v>
      </c>
      <c r="F101" s="94">
        <v>84.2</v>
      </c>
    </row>
    <row r="102" spans="1:6" ht="31.5">
      <c r="A102" s="73" t="s">
        <v>269</v>
      </c>
      <c r="B102" s="54" t="s">
        <v>409</v>
      </c>
      <c r="C102" s="54" t="s">
        <v>268</v>
      </c>
      <c r="D102" s="54" t="s">
        <v>28</v>
      </c>
      <c r="E102" s="54" t="s">
        <v>28</v>
      </c>
      <c r="F102" s="49">
        <f>SUM(F103+F135)</f>
        <v>25167.399999999998</v>
      </c>
    </row>
    <row r="103" spans="1:6" ht="15.75">
      <c r="A103" s="73" t="s">
        <v>271</v>
      </c>
      <c r="B103" s="54" t="s">
        <v>409</v>
      </c>
      <c r="C103" s="54" t="s">
        <v>270</v>
      </c>
      <c r="D103" s="54" t="s">
        <v>28</v>
      </c>
      <c r="E103" s="54" t="s">
        <v>28</v>
      </c>
      <c r="F103" s="49">
        <f>SUM(F104+F112+F118+F126)</f>
        <v>22685.8</v>
      </c>
    </row>
    <row r="104" spans="1:6" ht="31.5">
      <c r="A104" s="73" t="s">
        <v>273</v>
      </c>
      <c r="B104" s="54" t="s">
        <v>409</v>
      </c>
      <c r="C104" s="54" t="s">
        <v>270</v>
      </c>
      <c r="D104" s="54" t="s">
        <v>272</v>
      </c>
      <c r="E104" s="54" t="s">
        <v>28</v>
      </c>
      <c r="F104" s="49">
        <f>SUM(F109+F107+F105)</f>
        <v>11923.4</v>
      </c>
    </row>
    <row r="105" spans="1:6" ht="47.25">
      <c r="A105" s="134" t="s">
        <v>288</v>
      </c>
      <c r="B105" s="8" t="s">
        <v>409</v>
      </c>
      <c r="C105" s="78" t="s">
        <v>270</v>
      </c>
      <c r="D105" s="78" t="s">
        <v>455</v>
      </c>
      <c r="E105" s="78"/>
      <c r="F105" s="93">
        <f>SUM(F106)</f>
        <v>71</v>
      </c>
    </row>
    <row r="106" spans="1:6" ht="15.75">
      <c r="A106" s="95" t="s">
        <v>192</v>
      </c>
      <c r="B106" s="12" t="s">
        <v>409</v>
      </c>
      <c r="C106" s="75" t="s">
        <v>270</v>
      </c>
      <c r="D106" s="75" t="s">
        <v>455</v>
      </c>
      <c r="E106" s="75" t="s">
        <v>191</v>
      </c>
      <c r="F106" s="94">
        <f>SUM(Функциональная!E391)</f>
        <v>71</v>
      </c>
    </row>
    <row r="107" spans="1:6" ht="16.5">
      <c r="A107" s="100" t="s">
        <v>489</v>
      </c>
      <c r="B107" s="106" t="s">
        <v>409</v>
      </c>
      <c r="C107" s="112" t="s">
        <v>270</v>
      </c>
      <c r="D107" s="113" t="s">
        <v>494</v>
      </c>
      <c r="E107" s="113"/>
      <c r="F107" s="114">
        <f>SUM(F108)</f>
        <v>264</v>
      </c>
    </row>
    <row r="108" spans="1:6" ht="16.5">
      <c r="A108" s="101" t="s">
        <v>192</v>
      </c>
      <c r="B108" s="106" t="s">
        <v>409</v>
      </c>
      <c r="C108" s="110" t="s">
        <v>270</v>
      </c>
      <c r="D108" s="113" t="s">
        <v>494</v>
      </c>
      <c r="E108" s="113" t="s">
        <v>191</v>
      </c>
      <c r="F108" s="114">
        <f>SUM(Функциональная!E394)</f>
        <v>264</v>
      </c>
    </row>
    <row r="109" spans="1:6" ht="18" customHeight="1">
      <c r="A109" s="7" t="s">
        <v>188</v>
      </c>
      <c r="B109" s="8" t="s">
        <v>409</v>
      </c>
      <c r="C109" s="9" t="s">
        <v>270</v>
      </c>
      <c r="D109" s="9" t="s">
        <v>274</v>
      </c>
      <c r="E109" s="9" t="s">
        <v>28</v>
      </c>
      <c r="F109" s="10">
        <f>SUM(F110)</f>
        <v>11588.4</v>
      </c>
    </row>
    <row r="110" spans="1:6" ht="33.75" customHeight="1">
      <c r="A110" s="7" t="s">
        <v>276</v>
      </c>
      <c r="B110" s="8" t="s">
        <v>409</v>
      </c>
      <c r="C110" s="9" t="s">
        <v>270</v>
      </c>
      <c r="D110" s="9" t="s">
        <v>275</v>
      </c>
      <c r="E110" s="9" t="s">
        <v>28</v>
      </c>
      <c r="F110" s="10">
        <f>SUM(F111)</f>
        <v>11588.4</v>
      </c>
    </row>
    <row r="111" spans="1:6" ht="18.75" customHeight="1">
      <c r="A111" s="11" t="s">
        <v>192</v>
      </c>
      <c r="B111" s="12" t="s">
        <v>409</v>
      </c>
      <c r="C111" s="12" t="s">
        <v>270</v>
      </c>
      <c r="D111" s="12" t="s">
        <v>275</v>
      </c>
      <c r="E111" s="12" t="s">
        <v>191</v>
      </c>
      <c r="F111" s="13">
        <f>SUM(Функциональная!E396)</f>
        <v>11588.4</v>
      </c>
    </row>
    <row r="112" spans="1:6" ht="15.75">
      <c r="A112" s="7" t="s">
        <v>278</v>
      </c>
      <c r="B112" s="8" t="s">
        <v>409</v>
      </c>
      <c r="C112" s="9" t="s">
        <v>270</v>
      </c>
      <c r="D112" s="9" t="s">
        <v>277</v>
      </c>
      <c r="E112" s="9" t="s">
        <v>28</v>
      </c>
      <c r="F112" s="10">
        <f>SUM(F117+F113)</f>
        <v>1285.5</v>
      </c>
    </row>
    <row r="113" spans="1:6" ht="16.5">
      <c r="A113" s="100" t="s">
        <v>489</v>
      </c>
      <c r="B113" s="106" t="s">
        <v>409</v>
      </c>
      <c r="C113" s="112" t="s">
        <v>270</v>
      </c>
      <c r="D113" s="113" t="s">
        <v>495</v>
      </c>
      <c r="E113" s="113"/>
      <c r="F113" s="114">
        <f>SUM(F114)</f>
        <v>6.4</v>
      </c>
    </row>
    <row r="114" spans="1:6" ht="16.5">
      <c r="A114" s="101" t="s">
        <v>192</v>
      </c>
      <c r="B114" s="106" t="s">
        <v>409</v>
      </c>
      <c r="C114" s="110" t="s">
        <v>270</v>
      </c>
      <c r="D114" s="113" t="s">
        <v>495</v>
      </c>
      <c r="E114" s="113" t="s">
        <v>191</v>
      </c>
      <c r="F114" s="114">
        <f>SUM(Функциональная!E399)</f>
        <v>6.4</v>
      </c>
    </row>
    <row r="115" spans="1:6" ht="17.25" customHeight="1">
      <c r="A115" s="7" t="s">
        <v>188</v>
      </c>
      <c r="B115" s="8" t="s">
        <v>409</v>
      </c>
      <c r="C115" s="9" t="s">
        <v>270</v>
      </c>
      <c r="D115" s="9" t="s">
        <v>279</v>
      </c>
      <c r="E115" s="9" t="s">
        <v>28</v>
      </c>
      <c r="F115" s="10">
        <f>SUM(F117)</f>
        <v>1279.1</v>
      </c>
    </row>
    <row r="116" spans="1:6" ht="31.5">
      <c r="A116" s="7" t="s">
        <v>281</v>
      </c>
      <c r="B116" s="8" t="s">
        <v>409</v>
      </c>
      <c r="C116" s="9" t="s">
        <v>270</v>
      </c>
      <c r="D116" s="9" t="s">
        <v>280</v>
      </c>
      <c r="E116" s="9" t="s">
        <v>28</v>
      </c>
      <c r="F116" s="10">
        <f>SUM(F117)</f>
        <v>1279.1</v>
      </c>
    </row>
    <row r="117" spans="1:6" ht="18.75" customHeight="1">
      <c r="A117" s="11" t="s">
        <v>192</v>
      </c>
      <c r="B117" s="12" t="s">
        <v>409</v>
      </c>
      <c r="C117" s="12" t="s">
        <v>270</v>
      </c>
      <c r="D117" s="12" t="s">
        <v>280</v>
      </c>
      <c r="E117" s="12" t="s">
        <v>191</v>
      </c>
      <c r="F117" s="13">
        <f>SUM(Функциональная!E402)</f>
        <v>1279.1</v>
      </c>
    </row>
    <row r="118" spans="1:6" ht="15.75">
      <c r="A118" s="7" t="s">
        <v>283</v>
      </c>
      <c r="B118" s="8" t="s">
        <v>409</v>
      </c>
      <c r="C118" s="9" t="s">
        <v>270</v>
      </c>
      <c r="D118" s="9" t="s">
        <v>282</v>
      </c>
      <c r="E118" s="9" t="s">
        <v>28</v>
      </c>
      <c r="F118" s="10">
        <f>SUM(F121+F119)</f>
        <v>5562.599999999999</v>
      </c>
    </row>
    <row r="119" spans="1:6" ht="16.5">
      <c r="A119" s="100" t="s">
        <v>489</v>
      </c>
      <c r="B119" s="106" t="s">
        <v>409</v>
      </c>
      <c r="C119" s="112" t="s">
        <v>270</v>
      </c>
      <c r="D119" s="113" t="s">
        <v>496</v>
      </c>
      <c r="E119" s="113"/>
      <c r="F119" s="114">
        <f>SUM(F120)</f>
        <v>32.4</v>
      </c>
    </row>
    <row r="120" spans="1:6" ht="16.5">
      <c r="A120" s="101" t="s">
        <v>192</v>
      </c>
      <c r="B120" s="106" t="s">
        <v>409</v>
      </c>
      <c r="C120" s="110" t="s">
        <v>270</v>
      </c>
      <c r="D120" s="113" t="s">
        <v>496</v>
      </c>
      <c r="E120" s="113" t="s">
        <v>191</v>
      </c>
      <c r="F120" s="114">
        <f>SUM(Функциональная!E405)</f>
        <v>32.4</v>
      </c>
    </row>
    <row r="121" spans="1:6" ht="15" customHeight="1">
      <c r="A121" s="7" t="s">
        <v>188</v>
      </c>
      <c r="B121" s="8" t="s">
        <v>409</v>
      </c>
      <c r="C121" s="9" t="s">
        <v>270</v>
      </c>
      <c r="D121" s="9" t="s">
        <v>284</v>
      </c>
      <c r="E121" s="9" t="s">
        <v>28</v>
      </c>
      <c r="F121" s="10">
        <f>SUM(F122+F124)</f>
        <v>5530.2</v>
      </c>
    </row>
    <row r="122" spans="1:6" ht="29.25" customHeight="1">
      <c r="A122" s="7" t="s">
        <v>286</v>
      </c>
      <c r="B122" s="8" t="s">
        <v>409</v>
      </c>
      <c r="C122" s="9" t="s">
        <v>270</v>
      </c>
      <c r="D122" s="9" t="s">
        <v>285</v>
      </c>
      <c r="E122" s="9" t="s">
        <v>28</v>
      </c>
      <c r="F122" s="10">
        <f>SUM(F123)</f>
        <v>4796.4</v>
      </c>
    </row>
    <row r="123" spans="1:6" ht="16.5" customHeight="1">
      <c r="A123" s="11" t="s">
        <v>192</v>
      </c>
      <c r="B123" s="12" t="s">
        <v>409</v>
      </c>
      <c r="C123" s="12" t="s">
        <v>270</v>
      </c>
      <c r="D123" s="12" t="s">
        <v>285</v>
      </c>
      <c r="E123" s="12" t="s">
        <v>191</v>
      </c>
      <c r="F123" s="13">
        <f>SUM(Функциональная!E408)</f>
        <v>4796.4</v>
      </c>
    </row>
    <row r="124" spans="1:6" ht="51" customHeight="1">
      <c r="A124" s="7" t="s">
        <v>210</v>
      </c>
      <c r="B124" s="8" t="s">
        <v>409</v>
      </c>
      <c r="C124" s="9" t="s">
        <v>270</v>
      </c>
      <c r="D124" s="9" t="s">
        <v>287</v>
      </c>
      <c r="E124" s="9" t="s">
        <v>28</v>
      </c>
      <c r="F124" s="10">
        <f>SUM(F125)</f>
        <v>733.8</v>
      </c>
    </row>
    <row r="125" spans="1:6" ht="15.75" customHeight="1">
      <c r="A125" s="11" t="s">
        <v>192</v>
      </c>
      <c r="B125" s="12" t="s">
        <v>409</v>
      </c>
      <c r="C125" s="12" t="s">
        <v>270</v>
      </c>
      <c r="D125" s="12" t="s">
        <v>287</v>
      </c>
      <c r="E125" s="12" t="s">
        <v>191</v>
      </c>
      <c r="F125" s="13">
        <f>SUM(Функциональная!E410)</f>
        <v>733.8</v>
      </c>
    </row>
    <row r="126" spans="1:6" ht="15.75">
      <c r="A126" s="7" t="s">
        <v>92</v>
      </c>
      <c r="B126" s="8" t="s">
        <v>409</v>
      </c>
      <c r="C126" s="9" t="s">
        <v>270</v>
      </c>
      <c r="D126" s="9" t="s">
        <v>91</v>
      </c>
      <c r="E126" s="9" t="s">
        <v>28</v>
      </c>
      <c r="F126" s="10">
        <f>SUM(F128+F129+F131+F133)</f>
        <v>3914.3</v>
      </c>
    </row>
    <row r="127" spans="1:6" ht="36" customHeight="1">
      <c r="A127" s="7" t="s">
        <v>290</v>
      </c>
      <c r="B127" s="8" t="s">
        <v>409</v>
      </c>
      <c r="C127" s="9" t="s">
        <v>270</v>
      </c>
      <c r="D127" s="9" t="s">
        <v>289</v>
      </c>
      <c r="E127" s="9" t="s">
        <v>28</v>
      </c>
      <c r="F127" s="10">
        <f>SUM(F128)</f>
        <v>1850</v>
      </c>
    </row>
    <row r="128" spans="1:6" ht="16.5" customHeight="1">
      <c r="A128" s="11" t="s">
        <v>192</v>
      </c>
      <c r="B128" s="12" t="s">
        <v>409</v>
      </c>
      <c r="C128" s="12" t="s">
        <v>270</v>
      </c>
      <c r="D128" s="12" t="s">
        <v>289</v>
      </c>
      <c r="E128" s="12" t="s">
        <v>191</v>
      </c>
      <c r="F128" s="13">
        <f>SUM(Функциональная!E413)</f>
        <v>1850</v>
      </c>
    </row>
    <row r="129" spans="1:6" ht="47.25">
      <c r="A129" s="134" t="s">
        <v>509</v>
      </c>
      <c r="B129" s="81" t="s">
        <v>409</v>
      </c>
      <c r="C129" s="78" t="s">
        <v>270</v>
      </c>
      <c r="D129" s="78" t="s">
        <v>546</v>
      </c>
      <c r="E129" s="78"/>
      <c r="F129" s="93">
        <f>SUM(F130)</f>
        <v>162</v>
      </c>
    </row>
    <row r="130" spans="1:6" ht="20.25" customHeight="1">
      <c r="A130" s="95" t="s">
        <v>192</v>
      </c>
      <c r="B130" s="84" t="s">
        <v>409</v>
      </c>
      <c r="C130" s="75" t="s">
        <v>270</v>
      </c>
      <c r="D130" s="75" t="s">
        <v>546</v>
      </c>
      <c r="E130" s="75" t="s">
        <v>191</v>
      </c>
      <c r="F130" s="94">
        <f>SUM(Функциональная!E414)</f>
        <v>162</v>
      </c>
    </row>
    <row r="131" spans="1:6" ht="47.25">
      <c r="A131" s="135" t="s">
        <v>549</v>
      </c>
      <c r="B131" s="81" t="s">
        <v>409</v>
      </c>
      <c r="C131" s="81" t="s">
        <v>270</v>
      </c>
      <c r="D131" s="82" t="s">
        <v>550</v>
      </c>
      <c r="E131" s="82" t="s">
        <v>28</v>
      </c>
      <c r="F131" s="94">
        <f>SUM(F132)</f>
        <v>800</v>
      </c>
    </row>
    <row r="132" spans="1:6" ht="17.25" customHeight="1">
      <c r="A132" s="136" t="s">
        <v>192</v>
      </c>
      <c r="B132" s="84" t="s">
        <v>409</v>
      </c>
      <c r="C132" s="98" t="s">
        <v>270</v>
      </c>
      <c r="D132" s="98" t="s">
        <v>550</v>
      </c>
      <c r="E132" s="98" t="s">
        <v>191</v>
      </c>
      <c r="F132" s="137">
        <f>SUM(Функциональная!E417)</f>
        <v>800</v>
      </c>
    </row>
    <row r="133" spans="1:6" ht="63">
      <c r="A133" s="134" t="s">
        <v>339</v>
      </c>
      <c r="B133" s="81" t="s">
        <v>409</v>
      </c>
      <c r="C133" s="81" t="s">
        <v>270</v>
      </c>
      <c r="D133" s="82" t="s">
        <v>551</v>
      </c>
      <c r="E133" s="82" t="s">
        <v>28</v>
      </c>
      <c r="F133" s="93">
        <f>SUM(F134)</f>
        <v>1102.3</v>
      </c>
    </row>
    <row r="134" spans="1:6" ht="15.75" customHeight="1">
      <c r="A134" s="95" t="s">
        <v>192</v>
      </c>
      <c r="B134" s="84" t="s">
        <v>409</v>
      </c>
      <c r="C134" s="98" t="s">
        <v>270</v>
      </c>
      <c r="D134" s="98" t="s">
        <v>551</v>
      </c>
      <c r="E134" s="98" t="s">
        <v>191</v>
      </c>
      <c r="F134" s="137">
        <f>SUM(Функциональная!E419)</f>
        <v>1102.3</v>
      </c>
    </row>
    <row r="135" spans="1:6" ht="34.5" customHeight="1">
      <c r="A135" s="7" t="s">
        <v>291</v>
      </c>
      <c r="B135" s="8" t="s">
        <v>409</v>
      </c>
      <c r="C135" s="9" t="s">
        <v>481</v>
      </c>
      <c r="D135" s="9" t="s">
        <v>28</v>
      </c>
      <c r="E135" s="9" t="s">
        <v>28</v>
      </c>
      <c r="F135" s="10">
        <f>SUM(F136)</f>
        <v>2481.6</v>
      </c>
    </row>
    <row r="136" spans="1:6" ht="51" customHeight="1">
      <c r="A136" s="7" t="s">
        <v>246</v>
      </c>
      <c r="B136" s="8" t="s">
        <v>409</v>
      </c>
      <c r="C136" s="9" t="s">
        <v>481</v>
      </c>
      <c r="D136" s="9" t="s">
        <v>245</v>
      </c>
      <c r="E136" s="9" t="s">
        <v>28</v>
      </c>
      <c r="F136" s="10">
        <f>SUM(F141+F137)</f>
        <v>2481.6</v>
      </c>
    </row>
    <row r="137" spans="1:6" ht="18" customHeight="1">
      <c r="A137" s="100" t="s">
        <v>489</v>
      </c>
      <c r="B137" s="106" t="s">
        <v>409</v>
      </c>
      <c r="C137" s="112" t="s">
        <v>481</v>
      </c>
      <c r="D137" s="113" t="s">
        <v>493</v>
      </c>
      <c r="E137" s="113"/>
      <c r="F137" s="114">
        <f>SUM(F138)</f>
        <v>5.600000000000001</v>
      </c>
    </row>
    <row r="138" spans="1:6" ht="20.25" customHeight="1">
      <c r="A138" s="101" t="s">
        <v>192</v>
      </c>
      <c r="B138" s="106" t="s">
        <v>409</v>
      </c>
      <c r="C138" s="110" t="s">
        <v>481</v>
      </c>
      <c r="D138" s="113" t="s">
        <v>493</v>
      </c>
      <c r="E138" s="113" t="s">
        <v>191</v>
      </c>
      <c r="F138" s="114">
        <f>SUM(Функциональная!E423)</f>
        <v>5.600000000000001</v>
      </c>
    </row>
    <row r="139" spans="1:6" ht="17.25" customHeight="1">
      <c r="A139" s="7" t="s">
        <v>188</v>
      </c>
      <c r="B139" s="8" t="s">
        <v>409</v>
      </c>
      <c r="C139" s="9" t="s">
        <v>481</v>
      </c>
      <c r="D139" s="9" t="s">
        <v>247</v>
      </c>
      <c r="E139" s="9" t="s">
        <v>28</v>
      </c>
      <c r="F139" s="10">
        <f>SUM(F141)</f>
        <v>2476</v>
      </c>
    </row>
    <row r="140" spans="1:6" ht="63">
      <c r="A140" s="7" t="s">
        <v>249</v>
      </c>
      <c r="B140" s="8" t="s">
        <v>409</v>
      </c>
      <c r="C140" s="9" t="s">
        <v>481</v>
      </c>
      <c r="D140" s="9" t="s">
        <v>248</v>
      </c>
      <c r="E140" s="9" t="s">
        <v>28</v>
      </c>
      <c r="F140" s="10">
        <f>SUM(F141)</f>
        <v>2476</v>
      </c>
    </row>
    <row r="141" spans="1:6" ht="14.25" customHeight="1">
      <c r="A141" s="11" t="s">
        <v>192</v>
      </c>
      <c r="B141" s="12" t="s">
        <v>409</v>
      </c>
      <c r="C141" s="12" t="s">
        <v>481</v>
      </c>
      <c r="D141" s="12" t="s">
        <v>248</v>
      </c>
      <c r="E141" s="12" t="s">
        <v>191</v>
      </c>
      <c r="F141" s="13">
        <f>SUM(Функциональная!E426)</f>
        <v>2476</v>
      </c>
    </row>
    <row r="142" spans="1:6" ht="17.25" customHeight="1">
      <c r="A142" s="92" t="s">
        <v>486</v>
      </c>
      <c r="B142" s="8" t="s">
        <v>409</v>
      </c>
      <c r="C142" s="78" t="s">
        <v>484</v>
      </c>
      <c r="D142" s="78" t="s">
        <v>28</v>
      </c>
      <c r="E142" s="78" t="s">
        <v>28</v>
      </c>
      <c r="F142" s="93">
        <f>SUM(F143+F150)</f>
        <v>3836.5999999999995</v>
      </c>
    </row>
    <row r="143" spans="1:6" ht="16.5">
      <c r="A143" s="29" t="s">
        <v>485</v>
      </c>
      <c r="B143" s="8" t="s">
        <v>409</v>
      </c>
      <c r="C143" s="21" t="s">
        <v>516</v>
      </c>
      <c r="D143" s="54" t="s">
        <v>28</v>
      </c>
      <c r="E143" s="54" t="s">
        <v>28</v>
      </c>
      <c r="F143" s="49">
        <f>SUM(F144)</f>
        <v>3412.8999999999996</v>
      </c>
    </row>
    <row r="144" spans="1:6" ht="16.5">
      <c r="A144" s="29" t="s">
        <v>295</v>
      </c>
      <c r="B144" s="8" t="s">
        <v>409</v>
      </c>
      <c r="C144" s="21" t="s">
        <v>516</v>
      </c>
      <c r="D144" s="54" t="s">
        <v>294</v>
      </c>
      <c r="E144" s="54" t="s">
        <v>28</v>
      </c>
      <c r="F144" s="49">
        <f>SUM(F149+F145)</f>
        <v>3412.8999999999996</v>
      </c>
    </row>
    <row r="145" spans="1:6" ht="16.5">
      <c r="A145" s="100" t="s">
        <v>489</v>
      </c>
      <c r="B145" s="106" t="s">
        <v>409</v>
      </c>
      <c r="C145" s="102" t="s">
        <v>516</v>
      </c>
      <c r="D145" s="115" t="s">
        <v>490</v>
      </c>
      <c r="E145" s="115"/>
      <c r="F145" s="116">
        <f>SUM(F146)</f>
        <v>484.2</v>
      </c>
    </row>
    <row r="146" spans="1:6" ht="16.5">
      <c r="A146" s="103" t="s">
        <v>192</v>
      </c>
      <c r="B146" s="106" t="s">
        <v>409</v>
      </c>
      <c r="C146" s="104" t="s">
        <v>516</v>
      </c>
      <c r="D146" s="117" t="s">
        <v>490</v>
      </c>
      <c r="E146" s="117" t="s">
        <v>191</v>
      </c>
      <c r="F146" s="116">
        <v>484.2</v>
      </c>
    </row>
    <row r="147" spans="1:6" ht="17.25" customHeight="1">
      <c r="A147" s="29" t="s">
        <v>188</v>
      </c>
      <c r="B147" s="8" t="s">
        <v>409</v>
      </c>
      <c r="C147" s="21" t="s">
        <v>516</v>
      </c>
      <c r="D147" s="54" t="s">
        <v>296</v>
      </c>
      <c r="E147" s="54" t="s">
        <v>28</v>
      </c>
      <c r="F147" s="49">
        <f>SUM(F149)</f>
        <v>2928.7</v>
      </c>
    </row>
    <row r="148" spans="1:6" ht="33">
      <c r="A148" s="29" t="s">
        <v>298</v>
      </c>
      <c r="B148" s="8" t="s">
        <v>409</v>
      </c>
      <c r="C148" s="21" t="s">
        <v>516</v>
      </c>
      <c r="D148" s="54" t="s">
        <v>297</v>
      </c>
      <c r="E148" s="54" t="s">
        <v>28</v>
      </c>
      <c r="F148" s="49">
        <f>SUM(F149)</f>
        <v>2928.7</v>
      </c>
    </row>
    <row r="149" spans="1:6" ht="15" customHeight="1">
      <c r="A149" s="26" t="s">
        <v>192</v>
      </c>
      <c r="B149" s="12" t="s">
        <v>409</v>
      </c>
      <c r="C149" s="27" t="s">
        <v>516</v>
      </c>
      <c r="D149" s="55" t="s">
        <v>297</v>
      </c>
      <c r="E149" s="55" t="s">
        <v>191</v>
      </c>
      <c r="F149" s="48">
        <v>2928.7</v>
      </c>
    </row>
    <row r="150" spans="1:6" ht="16.5">
      <c r="A150" s="29" t="s">
        <v>488</v>
      </c>
      <c r="B150" s="8" t="s">
        <v>409</v>
      </c>
      <c r="C150" s="54" t="s">
        <v>487</v>
      </c>
      <c r="D150" s="54"/>
      <c r="E150" s="54"/>
      <c r="F150" s="49">
        <f>SUM(F151)</f>
        <v>423.7</v>
      </c>
    </row>
    <row r="151" spans="1:6" ht="21.75" customHeight="1">
      <c r="A151" s="134" t="s">
        <v>92</v>
      </c>
      <c r="B151" s="8" t="s">
        <v>409</v>
      </c>
      <c r="C151" s="78" t="s">
        <v>487</v>
      </c>
      <c r="D151" s="78" t="s">
        <v>91</v>
      </c>
      <c r="E151" s="78"/>
      <c r="F151" s="93">
        <f>SUM(F152)</f>
        <v>423.7</v>
      </c>
    </row>
    <row r="152" spans="1:6" ht="44.25" customHeight="1">
      <c r="A152" s="29" t="s">
        <v>529</v>
      </c>
      <c r="B152" s="8" t="s">
        <v>409</v>
      </c>
      <c r="C152" s="54" t="s">
        <v>487</v>
      </c>
      <c r="D152" s="54" t="s">
        <v>304</v>
      </c>
      <c r="E152" s="54" t="s">
        <v>28</v>
      </c>
      <c r="F152" s="49">
        <f>SUM(F153)</f>
        <v>423.7</v>
      </c>
    </row>
    <row r="153" spans="1:6" ht="27.75" customHeight="1" thickBot="1">
      <c r="A153" s="26" t="s">
        <v>303</v>
      </c>
      <c r="B153" s="12" t="s">
        <v>409</v>
      </c>
      <c r="C153" s="55" t="s">
        <v>487</v>
      </c>
      <c r="D153" s="55" t="s">
        <v>304</v>
      </c>
      <c r="E153" s="55" t="s">
        <v>302</v>
      </c>
      <c r="F153" s="48">
        <v>423.7</v>
      </c>
    </row>
    <row r="154" spans="1:6" ht="32.25" thickBot="1">
      <c r="A154" s="38" t="s">
        <v>536</v>
      </c>
      <c r="B154" s="39" t="s">
        <v>410</v>
      </c>
      <c r="C154" s="40" t="s">
        <v>28</v>
      </c>
      <c r="D154" s="40" t="s">
        <v>28</v>
      </c>
      <c r="E154" s="40" t="s">
        <v>28</v>
      </c>
      <c r="F154" s="23">
        <f>SUM(F155+F289)</f>
        <v>196640.89999999997</v>
      </c>
    </row>
    <row r="155" spans="1:6" ht="16.5">
      <c r="A155" s="22" t="s">
        <v>182</v>
      </c>
      <c r="B155" s="35" t="s">
        <v>410</v>
      </c>
      <c r="C155" s="8" t="s">
        <v>181</v>
      </c>
      <c r="D155" s="9" t="s">
        <v>28</v>
      </c>
      <c r="E155" s="9" t="s">
        <v>28</v>
      </c>
      <c r="F155" s="10">
        <f>SUM(F156+F182+F255+F242)</f>
        <v>194213.89999999997</v>
      </c>
    </row>
    <row r="156" spans="1:6" ht="16.5">
      <c r="A156" s="22" t="s">
        <v>184</v>
      </c>
      <c r="B156" s="8" t="s">
        <v>410</v>
      </c>
      <c r="C156" s="8" t="s">
        <v>183</v>
      </c>
      <c r="D156" s="9" t="s">
        <v>28</v>
      </c>
      <c r="E156" s="9" t="s">
        <v>28</v>
      </c>
      <c r="F156" s="10">
        <f>SUM(F160+F179+F157+F170)</f>
        <v>63985.1</v>
      </c>
    </row>
    <row r="157" spans="1:6" ht="15.75">
      <c r="A157" s="155" t="s">
        <v>68</v>
      </c>
      <c r="B157" s="153" t="s">
        <v>183</v>
      </c>
      <c r="C157" s="153" t="s">
        <v>183</v>
      </c>
      <c r="D157" s="154" t="s">
        <v>69</v>
      </c>
      <c r="E157" s="154" t="s">
        <v>28</v>
      </c>
      <c r="F157" s="156">
        <f>SUM(F159)</f>
        <v>17.3</v>
      </c>
    </row>
    <row r="158" spans="1:6" ht="15.75">
      <c r="A158" s="155" t="s">
        <v>71</v>
      </c>
      <c r="B158" s="153" t="s">
        <v>183</v>
      </c>
      <c r="C158" s="153" t="s">
        <v>183</v>
      </c>
      <c r="D158" s="154" t="s">
        <v>70</v>
      </c>
      <c r="E158" s="154" t="s">
        <v>28</v>
      </c>
      <c r="F158" s="156">
        <f>SUM(F159)</f>
        <v>17.3</v>
      </c>
    </row>
    <row r="159" spans="1:6" ht="15.75">
      <c r="A159" s="157" t="s">
        <v>192</v>
      </c>
      <c r="B159" s="158" t="s">
        <v>183</v>
      </c>
      <c r="C159" s="158" t="s">
        <v>183</v>
      </c>
      <c r="D159" s="158" t="s">
        <v>70</v>
      </c>
      <c r="E159" s="158" t="s">
        <v>191</v>
      </c>
      <c r="F159" s="159">
        <f>SUM(Функциональная!E239)</f>
        <v>17.3</v>
      </c>
    </row>
    <row r="160" spans="1:6" ht="16.5">
      <c r="A160" s="22" t="s">
        <v>186</v>
      </c>
      <c r="B160" s="8" t="s">
        <v>410</v>
      </c>
      <c r="C160" s="8" t="s">
        <v>183</v>
      </c>
      <c r="D160" s="9" t="s">
        <v>185</v>
      </c>
      <c r="E160" s="9" t="s">
        <v>28</v>
      </c>
      <c r="F160" s="10">
        <f>SUM(F163+F161)</f>
        <v>59582.299999999996</v>
      </c>
    </row>
    <row r="161" spans="1:6" s="70" customFormat="1" ht="16.5">
      <c r="A161" s="100" t="s">
        <v>489</v>
      </c>
      <c r="B161" s="112" t="s">
        <v>410</v>
      </c>
      <c r="C161" s="106" t="s">
        <v>183</v>
      </c>
      <c r="D161" s="107" t="s">
        <v>504</v>
      </c>
      <c r="E161" s="107" t="s">
        <v>28</v>
      </c>
      <c r="F161" s="108">
        <f>SUM(F162)</f>
        <v>1385.2</v>
      </c>
    </row>
    <row r="162" spans="1:6" s="70" customFormat="1" ht="16.5">
      <c r="A162" s="101" t="s">
        <v>192</v>
      </c>
      <c r="B162" s="112" t="s">
        <v>410</v>
      </c>
      <c r="C162" s="110" t="s">
        <v>183</v>
      </c>
      <c r="D162" s="110" t="s">
        <v>504</v>
      </c>
      <c r="E162" s="110" t="s">
        <v>191</v>
      </c>
      <c r="F162" s="111">
        <f>SUM(Функциональная!E242)</f>
        <v>1385.2</v>
      </c>
    </row>
    <row r="163" spans="1:6" ht="17.25" customHeight="1">
      <c r="A163" s="22" t="s">
        <v>188</v>
      </c>
      <c r="B163" s="8" t="s">
        <v>410</v>
      </c>
      <c r="C163" s="8" t="s">
        <v>183</v>
      </c>
      <c r="D163" s="9" t="s">
        <v>187</v>
      </c>
      <c r="E163" s="9" t="s">
        <v>28</v>
      </c>
      <c r="F163" s="10">
        <f>SUM(F164+F166+F168)</f>
        <v>58197.1</v>
      </c>
    </row>
    <row r="164" spans="1:6" ht="33">
      <c r="A164" s="22" t="s">
        <v>190</v>
      </c>
      <c r="B164" s="8" t="s">
        <v>410</v>
      </c>
      <c r="C164" s="8" t="s">
        <v>183</v>
      </c>
      <c r="D164" s="9" t="s">
        <v>189</v>
      </c>
      <c r="E164" s="9" t="s">
        <v>28</v>
      </c>
      <c r="F164" s="10">
        <f>SUM(F165)</f>
        <v>53102.9</v>
      </c>
    </row>
    <row r="165" spans="1:6" ht="22.5" customHeight="1">
      <c r="A165" s="24" t="s">
        <v>192</v>
      </c>
      <c r="B165" s="12" t="s">
        <v>410</v>
      </c>
      <c r="C165" s="12" t="s">
        <v>183</v>
      </c>
      <c r="D165" s="12" t="s">
        <v>189</v>
      </c>
      <c r="E165" s="12" t="s">
        <v>191</v>
      </c>
      <c r="F165" s="13">
        <f>SUM(Функциональная!E245)</f>
        <v>53102.9</v>
      </c>
    </row>
    <row r="166" spans="1:6" ht="49.5">
      <c r="A166" s="22" t="s">
        <v>194</v>
      </c>
      <c r="B166" s="8" t="s">
        <v>410</v>
      </c>
      <c r="C166" s="8" t="s">
        <v>183</v>
      </c>
      <c r="D166" s="9" t="s">
        <v>193</v>
      </c>
      <c r="E166" s="9" t="s">
        <v>28</v>
      </c>
      <c r="F166" s="10">
        <f>SUM(F167)</f>
        <v>3832</v>
      </c>
    </row>
    <row r="167" spans="1:6" ht="17.25" customHeight="1">
      <c r="A167" s="24" t="s">
        <v>192</v>
      </c>
      <c r="B167" s="12" t="s">
        <v>410</v>
      </c>
      <c r="C167" s="12" t="s">
        <v>183</v>
      </c>
      <c r="D167" s="12" t="s">
        <v>193</v>
      </c>
      <c r="E167" s="12" t="s">
        <v>191</v>
      </c>
      <c r="F167" s="13">
        <f>SUM(Функциональная!E247)</f>
        <v>3832</v>
      </c>
    </row>
    <row r="168" spans="1:6" ht="49.5">
      <c r="A168" s="22" t="s">
        <v>196</v>
      </c>
      <c r="B168" s="8" t="s">
        <v>410</v>
      </c>
      <c r="C168" s="8" t="s">
        <v>183</v>
      </c>
      <c r="D168" s="9" t="s">
        <v>195</v>
      </c>
      <c r="E168" s="47" t="s">
        <v>28</v>
      </c>
      <c r="F168" s="49">
        <f>SUM(F169)</f>
        <v>1262.2</v>
      </c>
    </row>
    <row r="169" spans="1:6" ht="16.5">
      <c r="A169" s="24" t="s">
        <v>192</v>
      </c>
      <c r="B169" s="8" t="s">
        <v>410</v>
      </c>
      <c r="C169" s="12" t="s">
        <v>183</v>
      </c>
      <c r="D169" s="12" t="s">
        <v>195</v>
      </c>
      <c r="E169" s="53" t="s">
        <v>191</v>
      </c>
      <c r="F169" s="48">
        <f>SUM(Функциональная!E249)</f>
        <v>1262.2</v>
      </c>
    </row>
    <row r="170" spans="1:6" ht="15.75">
      <c r="A170" s="80" t="s">
        <v>442</v>
      </c>
      <c r="B170" s="8" t="s">
        <v>410</v>
      </c>
      <c r="C170" s="81" t="s">
        <v>183</v>
      </c>
      <c r="D170" s="82" t="s">
        <v>443</v>
      </c>
      <c r="E170" s="82" t="s">
        <v>28</v>
      </c>
      <c r="F170" s="83">
        <f>SUM(F171+F176)</f>
        <v>2822.9</v>
      </c>
    </row>
    <row r="171" spans="1:6" ht="31.5">
      <c r="A171" s="80" t="s">
        <v>444</v>
      </c>
      <c r="B171" s="8" t="s">
        <v>410</v>
      </c>
      <c r="C171" s="81" t="s">
        <v>183</v>
      </c>
      <c r="D171" s="82" t="s">
        <v>445</v>
      </c>
      <c r="E171" s="82" t="s">
        <v>28</v>
      </c>
      <c r="F171" s="83">
        <f>SUM(F172+F174)</f>
        <v>2798.9</v>
      </c>
    </row>
    <row r="172" spans="1:6" ht="31.5">
      <c r="A172" s="80" t="s">
        <v>446</v>
      </c>
      <c r="B172" s="8" t="s">
        <v>410</v>
      </c>
      <c r="C172" s="81" t="s">
        <v>183</v>
      </c>
      <c r="D172" s="82" t="s">
        <v>447</v>
      </c>
      <c r="E172" s="82" t="s">
        <v>28</v>
      </c>
      <c r="F172" s="83">
        <f>SUM(F173)</f>
        <v>265.4</v>
      </c>
    </row>
    <row r="173" spans="1:6" ht="15.75">
      <c r="A173" s="76" t="s">
        <v>192</v>
      </c>
      <c r="B173" s="12" t="s">
        <v>410</v>
      </c>
      <c r="C173" s="84" t="s">
        <v>183</v>
      </c>
      <c r="D173" s="84" t="s">
        <v>447</v>
      </c>
      <c r="E173" s="84" t="s">
        <v>191</v>
      </c>
      <c r="F173" s="85">
        <v>265.4</v>
      </c>
    </row>
    <row r="174" spans="1:6" ht="31.5">
      <c r="A174" s="80" t="s">
        <v>448</v>
      </c>
      <c r="B174" s="8" t="s">
        <v>410</v>
      </c>
      <c r="C174" s="81" t="s">
        <v>183</v>
      </c>
      <c r="D174" s="82" t="s">
        <v>449</v>
      </c>
      <c r="E174" s="82" t="s">
        <v>28</v>
      </c>
      <c r="F174" s="83">
        <f>SUM(F175)</f>
        <v>2533.5</v>
      </c>
    </row>
    <row r="175" spans="1:6" ht="15.75">
      <c r="A175" s="76" t="s">
        <v>192</v>
      </c>
      <c r="B175" s="12" t="s">
        <v>410</v>
      </c>
      <c r="C175" s="84" t="s">
        <v>183</v>
      </c>
      <c r="D175" s="84" t="s">
        <v>449</v>
      </c>
      <c r="E175" s="84" t="s">
        <v>191</v>
      </c>
      <c r="F175" s="85">
        <v>2533.5</v>
      </c>
    </row>
    <row r="176" spans="1:6" ht="31.5">
      <c r="A176" s="134" t="s">
        <v>569</v>
      </c>
      <c r="B176" s="77" t="s">
        <v>410</v>
      </c>
      <c r="C176" s="78" t="s">
        <v>183</v>
      </c>
      <c r="D176" s="78" t="s">
        <v>567</v>
      </c>
      <c r="E176" s="78"/>
      <c r="F176" s="93">
        <f>SUM(F178)</f>
        <v>24</v>
      </c>
    </row>
    <row r="177" spans="1:6" ht="15.75">
      <c r="A177" s="95" t="s">
        <v>570</v>
      </c>
      <c r="B177" s="12" t="s">
        <v>410</v>
      </c>
      <c r="C177" s="75" t="s">
        <v>183</v>
      </c>
      <c r="D177" s="75" t="s">
        <v>568</v>
      </c>
      <c r="E177" s="75"/>
      <c r="F177" s="94">
        <f>SUM(F178)</f>
        <v>24</v>
      </c>
    </row>
    <row r="178" spans="1:6" ht="15.75">
      <c r="A178" s="95" t="s">
        <v>192</v>
      </c>
      <c r="B178" s="12" t="s">
        <v>410</v>
      </c>
      <c r="C178" s="75" t="s">
        <v>183</v>
      </c>
      <c r="D178" s="75" t="s">
        <v>568</v>
      </c>
      <c r="E178" s="75" t="s">
        <v>191</v>
      </c>
      <c r="F178" s="94">
        <f>SUM(Функциональная!E258)</f>
        <v>24</v>
      </c>
    </row>
    <row r="179" spans="1:6" ht="20.25" customHeight="1">
      <c r="A179" s="22" t="s">
        <v>92</v>
      </c>
      <c r="B179" s="8" t="s">
        <v>410</v>
      </c>
      <c r="C179" s="8" t="s">
        <v>183</v>
      </c>
      <c r="D179" s="9" t="s">
        <v>91</v>
      </c>
      <c r="E179" s="47" t="s">
        <v>28</v>
      </c>
      <c r="F179" s="49">
        <f>SUM(F181)</f>
        <v>1562.6</v>
      </c>
    </row>
    <row r="180" spans="1:6" ht="45.75" customHeight="1">
      <c r="A180" s="22" t="s">
        <v>543</v>
      </c>
      <c r="B180" s="8" t="s">
        <v>410</v>
      </c>
      <c r="C180" s="8" t="s">
        <v>183</v>
      </c>
      <c r="D180" s="9" t="s">
        <v>197</v>
      </c>
      <c r="E180" s="47" t="s">
        <v>28</v>
      </c>
      <c r="F180" s="49">
        <f>SUM(F181)</f>
        <v>1562.6</v>
      </c>
    </row>
    <row r="181" spans="1:6" ht="16.5">
      <c r="A181" s="24" t="s">
        <v>192</v>
      </c>
      <c r="B181" s="74" t="s">
        <v>410</v>
      </c>
      <c r="C181" s="12" t="s">
        <v>183</v>
      </c>
      <c r="D181" s="12" t="s">
        <v>197</v>
      </c>
      <c r="E181" s="53" t="s">
        <v>191</v>
      </c>
      <c r="F181" s="48">
        <f>SUM(Функциональная!E261)</f>
        <v>1562.6</v>
      </c>
    </row>
    <row r="182" spans="1:6" ht="15.75">
      <c r="A182" s="7" t="s">
        <v>199</v>
      </c>
      <c r="B182" s="8" t="s">
        <v>410</v>
      </c>
      <c r="C182" s="8" t="s">
        <v>198</v>
      </c>
      <c r="D182" s="9" t="s">
        <v>28</v>
      </c>
      <c r="E182" s="9" t="s">
        <v>28</v>
      </c>
      <c r="F182" s="10">
        <f>SUM(F183+F204+F210+F220+F228+F216)</f>
        <v>92171.49999999999</v>
      </c>
    </row>
    <row r="183" spans="1:6" s="70" customFormat="1" ht="15.75">
      <c r="A183" s="7" t="s">
        <v>201</v>
      </c>
      <c r="B183" s="8" t="s">
        <v>410</v>
      </c>
      <c r="C183" s="8" t="s">
        <v>198</v>
      </c>
      <c r="D183" s="9" t="s">
        <v>200</v>
      </c>
      <c r="E183" s="9" t="s">
        <v>28</v>
      </c>
      <c r="F183" s="10">
        <f>SUM(F187+F184)</f>
        <v>74391.09999999999</v>
      </c>
    </row>
    <row r="184" spans="1:6" s="70" customFormat="1" ht="15.75">
      <c r="A184" s="105" t="s">
        <v>489</v>
      </c>
      <c r="B184" s="112" t="s">
        <v>410</v>
      </c>
      <c r="C184" s="112" t="s">
        <v>198</v>
      </c>
      <c r="D184" s="113" t="s">
        <v>502</v>
      </c>
      <c r="E184" s="113" t="s">
        <v>28</v>
      </c>
      <c r="F184" s="114">
        <f>SUM(F186+F185)</f>
        <v>1906.2</v>
      </c>
    </row>
    <row r="185" spans="1:6" ht="15.75" customHeight="1">
      <c r="A185" s="109" t="s">
        <v>192</v>
      </c>
      <c r="B185" s="112" t="s">
        <v>410</v>
      </c>
      <c r="C185" s="110" t="s">
        <v>198</v>
      </c>
      <c r="D185" s="110" t="s">
        <v>502</v>
      </c>
      <c r="E185" s="110" t="s">
        <v>191</v>
      </c>
      <c r="F185" s="111">
        <f>SUM(Функциональная!E265)</f>
        <v>1505.5</v>
      </c>
    </row>
    <row r="186" spans="1:6" ht="15.75" customHeight="1">
      <c r="A186" s="89" t="s">
        <v>450</v>
      </c>
      <c r="B186" s="25" t="s">
        <v>410</v>
      </c>
      <c r="C186" s="25" t="s">
        <v>198</v>
      </c>
      <c r="D186" s="25" t="s">
        <v>502</v>
      </c>
      <c r="E186" s="25" t="s">
        <v>451</v>
      </c>
      <c r="F186" s="91">
        <f>SUM(Функциональная!E266)</f>
        <v>400.7</v>
      </c>
    </row>
    <row r="187" spans="1:6" ht="15.75">
      <c r="A187" s="7" t="s">
        <v>188</v>
      </c>
      <c r="B187" s="8" t="s">
        <v>410</v>
      </c>
      <c r="C187" s="8" t="s">
        <v>198</v>
      </c>
      <c r="D187" s="9" t="s">
        <v>202</v>
      </c>
      <c r="E187" s="9" t="s">
        <v>28</v>
      </c>
      <c r="F187" s="10">
        <f>SUM(F188+F192+F196+F197+F200)</f>
        <v>72484.9</v>
      </c>
    </row>
    <row r="188" spans="1:6" ht="30.75" customHeight="1">
      <c r="A188" s="7" t="s">
        <v>190</v>
      </c>
      <c r="B188" s="8" t="s">
        <v>410</v>
      </c>
      <c r="C188" s="8" t="s">
        <v>198</v>
      </c>
      <c r="D188" s="9" t="s">
        <v>203</v>
      </c>
      <c r="E188" s="9" t="s">
        <v>28</v>
      </c>
      <c r="F188" s="10">
        <f>SUM(F189:F191)</f>
        <v>14118.7</v>
      </c>
    </row>
    <row r="189" spans="1:6" ht="15" customHeight="1">
      <c r="A189" s="11" t="s">
        <v>192</v>
      </c>
      <c r="B189" s="12" t="s">
        <v>410</v>
      </c>
      <c r="C189" s="12" t="s">
        <v>198</v>
      </c>
      <c r="D189" s="12" t="s">
        <v>203</v>
      </c>
      <c r="E189" s="12" t="s">
        <v>191</v>
      </c>
      <c r="F189" s="13">
        <f>SUM(Функциональная!E269)</f>
        <v>11898.2</v>
      </c>
    </row>
    <row r="190" spans="1:6" ht="15" customHeight="1">
      <c r="A190" s="95" t="s">
        <v>450</v>
      </c>
      <c r="B190" s="84" t="s">
        <v>410</v>
      </c>
      <c r="C190" s="75" t="s">
        <v>198</v>
      </c>
      <c r="D190" s="75" t="s">
        <v>203</v>
      </c>
      <c r="E190" s="75" t="s">
        <v>451</v>
      </c>
      <c r="F190" s="94">
        <f>SUM(Функциональная!E270)</f>
        <v>2125.5</v>
      </c>
    </row>
    <row r="191" spans="1:6" ht="15.75">
      <c r="A191" s="11" t="s">
        <v>205</v>
      </c>
      <c r="B191" s="8" t="s">
        <v>410</v>
      </c>
      <c r="C191" s="12" t="s">
        <v>198</v>
      </c>
      <c r="D191" s="12" t="s">
        <v>203</v>
      </c>
      <c r="E191" s="12" t="s">
        <v>204</v>
      </c>
      <c r="F191" s="13">
        <f>SUM(Функциональная!E271)</f>
        <v>95</v>
      </c>
    </row>
    <row r="192" spans="1:6" ht="45.75" customHeight="1">
      <c r="A192" s="7" t="s">
        <v>207</v>
      </c>
      <c r="B192" s="12" t="s">
        <v>410</v>
      </c>
      <c r="C192" s="8" t="s">
        <v>198</v>
      </c>
      <c r="D192" s="9" t="s">
        <v>206</v>
      </c>
      <c r="E192" s="9" t="s">
        <v>28</v>
      </c>
      <c r="F192" s="10">
        <f>SUM(F193:F194)</f>
        <v>2012.6</v>
      </c>
    </row>
    <row r="193" spans="1:6" ht="16.5" customHeight="1">
      <c r="A193" s="11" t="s">
        <v>192</v>
      </c>
      <c r="B193" s="8" t="s">
        <v>410</v>
      </c>
      <c r="C193" s="12" t="s">
        <v>198</v>
      </c>
      <c r="D193" s="12" t="s">
        <v>206</v>
      </c>
      <c r="E193" s="12" t="s">
        <v>191</v>
      </c>
      <c r="F193" s="13">
        <f>SUM(Функциональная!E273)</f>
        <v>1645.5</v>
      </c>
    </row>
    <row r="194" spans="1:6" ht="16.5" customHeight="1">
      <c r="A194" s="95" t="s">
        <v>450</v>
      </c>
      <c r="B194" s="12" t="s">
        <v>410</v>
      </c>
      <c r="C194" s="75" t="s">
        <v>198</v>
      </c>
      <c r="D194" s="75" t="s">
        <v>206</v>
      </c>
      <c r="E194" s="75" t="s">
        <v>451</v>
      </c>
      <c r="F194" s="94">
        <f>SUM(Функциональная!E274)</f>
        <v>367.1</v>
      </c>
    </row>
    <row r="195" spans="1:6" ht="41.25" customHeight="1">
      <c r="A195" s="7" t="s">
        <v>194</v>
      </c>
      <c r="B195" s="12" t="s">
        <v>410</v>
      </c>
      <c r="C195" s="8" t="s">
        <v>198</v>
      </c>
      <c r="D195" s="9" t="s">
        <v>208</v>
      </c>
      <c r="E195" s="9" t="s">
        <v>28</v>
      </c>
      <c r="F195" s="10">
        <f>SUM(F196)</f>
        <v>130</v>
      </c>
    </row>
    <row r="196" spans="1:6" ht="16.5" customHeight="1">
      <c r="A196" s="11" t="s">
        <v>192</v>
      </c>
      <c r="B196" s="8" t="s">
        <v>410</v>
      </c>
      <c r="C196" s="12" t="s">
        <v>198</v>
      </c>
      <c r="D196" s="12" t="s">
        <v>208</v>
      </c>
      <c r="E196" s="12" t="s">
        <v>191</v>
      </c>
      <c r="F196" s="13">
        <f>SUM(Функциональная!E276)</f>
        <v>130</v>
      </c>
    </row>
    <row r="197" spans="1:6" ht="42.75" customHeight="1">
      <c r="A197" s="134" t="s">
        <v>503</v>
      </c>
      <c r="B197" s="8" t="s">
        <v>410</v>
      </c>
      <c r="C197" s="78" t="s">
        <v>198</v>
      </c>
      <c r="D197" s="78" t="s">
        <v>209</v>
      </c>
      <c r="E197" s="78" t="s">
        <v>28</v>
      </c>
      <c r="F197" s="93">
        <f>SUM(F198:F199)</f>
        <v>121.6</v>
      </c>
    </row>
    <row r="198" spans="1:6" ht="18" customHeight="1">
      <c r="A198" s="95" t="s">
        <v>192</v>
      </c>
      <c r="B198" s="160" t="s">
        <v>410</v>
      </c>
      <c r="C198" s="75" t="s">
        <v>198</v>
      </c>
      <c r="D198" s="75" t="s">
        <v>209</v>
      </c>
      <c r="E198" s="75" t="s">
        <v>191</v>
      </c>
      <c r="F198" s="94">
        <f>SUM(Функциональная!E278)</f>
        <v>95.8</v>
      </c>
    </row>
    <row r="199" spans="1:6" ht="18" customHeight="1">
      <c r="A199" s="95" t="s">
        <v>450</v>
      </c>
      <c r="B199" s="160" t="s">
        <v>410</v>
      </c>
      <c r="C199" s="75" t="s">
        <v>198</v>
      </c>
      <c r="D199" s="75" t="s">
        <v>209</v>
      </c>
      <c r="E199" s="75" t="s">
        <v>451</v>
      </c>
      <c r="F199" s="94">
        <f>SUM(Функциональная!E279)</f>
        <v>25.8</v>
      </c>
    </row>
    <row r="200" spans="1:6" ht="47.25" customHeight="1">
      <c r="A200" s="134" t="s">
        <v>212</v>
      </c>
      <c r="B200" s="81" t="s">
        <v>410</v>
      </c>
      <c r="C200" s="78" t="s">
        <v>198</v>
      </c>
      <c r="D200" s="78" t="s">
        <v>211</v>
      </c>
      <c r="E200" s="78" t="s">
        <v>28</v>
      </c>
      <c r="F200" s="93">
        <f>SUM(F201:F203)</f>
        <v>56102</v>
      </c>
    </row>
    <row r="201" spans="1:6" ht="15.75">
      <c r="A201" s="95" t="s">
        <v>192</v>
      </c>
      <c r="B201" s="160" t="s">
        <v>410</v>
      </c>
      <c r="C201" s="75" t="s">
        <v>198</v>
      </c>
      <c r="D201" s="75" t="s">
        <v>211</v>
      </c>
      <c r="E201" s="75" t="s">
        <v>191</v>
      </c>
      <c r="F201" s="94">
        <f>SUM(Функциональная!E281)</f>
        <v>48017.5</v>
      </c>
    </row>
    <row r="202" spans="1:6" ht="15.75">
      <c r="A202" s="95" t="s">
        <v>450</v>
      </c>
      <c r="B202" s="160" t="s">
        <v>410</v>
      </c>
      <c r="C202" s="75" t="s">
        <v>198</v>
      </c>
      <c r="D202" s="75" t="s">
        <v>211</v>
      </c>
      <c r="E202" s="75" t="s">
        <v>451</v>
      </c>
      <c r="F202" s="94">
        <f>SUM(Функциональная!E282)</f>
        <v>7661.3</v>
      </c>
    </row>
    <row r="203" spans="1:6" ht="15.75">
      <c r="A203" s="95" t="s">
        <v>205</v>
      </c>
      <c r="B203" s="160" t="s">
        <v>410</v>
      </c>
      <c r="C203" s="75" t="s">
        <v>198</v>
      </c>
      <c r="D203" s="75" t="s">
        <v>211</v>
      </c>
      <c r="E203" s="75" t="s">
        <v>204</v>
      </c>
      <c r="F203" s="94">
        <v>423.2</v>
      </c>
    </row>
    <row r="204" spans="1:6" ht="17.25" customHeight="1">
      <c r="A204" s="7" t="s">
        <v>214</v>
      </c>
      <c r="B204" s="8" t="s">
        <v>410</v>
      </c>
      <c r="C204" s="8" t="s">
        <v>198</v>
      </c>
      <c r="D204" s="9" t="s">
        <v>213</v>
      </c>
      <c r="E204" s="9" t="s">
        <v>28</v>
      </c>
      <c r="F204" s="10">
        <f>SUM(F207+F205)</f>
        <v>6862.600000000001</v>
      </c>
    </row>
    <row r="205" spans="1:6" ht="15.75">
      <c r="A205" s="105" t="s">
        <v>489</v>
      </c>
      <c r="B205" s="106" t="s">
        <v>410</v>
      </c>
      <c r="C205" s="106" t="s">
        <v>198</v>
      </c>
      <c r="D205" s="107" t="s">
        <v>501</v>
      </c>
      <c r="E205" s="107"/>
      <c r="F205" s="108">
        <f>SUM(F206)</f>
        <v>56.2</v>
      </c>
    </row>
    <row r="206" spans="1:6" ht="21" customHeight="1">
      <c r="A206" s="109" t="s">
        <v>192</v>
      </c>
      <c r="B206" s="110" t="s">
        <v>410</v>
      </c>
      <c r="C206" s="110" t="s">
        <v>198</v>
      </c>
      <c r="D206" s="113" t="s">
        <v>501</v>
      </c>
      <c r="E206" s="113" t="s">
        <v>191</v>
      </c>
      <c r="F206" s="139">
        <f>SUM(Функциональная!E286-F78)</f>
        <v>56.2</v>
      </c>
    </row>
    <row r="207" spans="1:6" ht="14.25" customHeight="1">
      <c r="A207" s="7" t="s">
        <v>188</v>
      </c>
      <c r="B207" s="8" t="s">
        <v>410</v>
      </c>
      <c r="C207" s="8" t="s">
        <v>198</v>
      </c>
      <c r="D207" s="9" t="s">
        <v>215</v>
      </c>
      <c r="E207" s="9" t="s">
        <v>28</v>
      </c>
      <c r="F207" s="10">
        <f>SUM(F208)</f>
        <v>6806.4000000000015</v>
      </c>
    </row>
    <row r="208" spans="1:6" ht="32.25" customHeight="1">
      <c r="A208" s="7" t="s">
        <v>217</v>
      </c>
      <c r="B208" s="8" t="s">
        <v>410</v>
      </c>
      <c r="C208" s="8" t="s">
        <v>198</v>
      </c>
      <c r="D208" s="9" t="s">
        <v>216</v>
      </c>
      <c r="E208" s="9" t="s">
        <v>28</v>
      </c>
      <c r="F208" s="10">
        <f>SUM(F209)</f>
        <v>6806.4000000000015</v>
      </c>
    </row>
    <row r="209" spans="1:6" ht="15.75">
      <c r="A209" s="11" t="s">
        <v>192</v>
      </c>
      <c r="B209" s="74" t="s">
        <v>410</v>
      </c>
      <c r="C209" s="12" t="s">
        <v>198</v>
      </c>
      <c r="D209" s="12" t="s">
        <v>216</v>
      </c>
      <c r="E209" s="12" t="s">
        <v>191</v>
      </c>
      <c r="F209" s="13">
        <f>SUM(Функциональная!E289-F81)</f>
        <v>6806.4000000000015</v>
      </c>
    </row>
    <row r="210" spans="1:6" ht="20.25" customHeight="1">
      <c r="A210" s="7" t="s">
        <v>234</v>
      </c>
      <c r="B210" s="77" t="s">
        <v>410</v>
      </c>
      <c r="C210" s="8" t="s">
        <v>198</v>
      </c>
      <c r="D210" s="9" t="s">
        <v>233</v>
      </c>
      <c r="E210" s="9" t="s">
        <v>28</v>
      </c>
      <c r="F210" s="10">
        <f>SUM(F211)</f>
        <v>6610</v>
      </c>
    </row>
    <row r="211" spans="1:6" ht="15.75">
      <c r="A211" s="7" t="s">
        <v>188</v>
      </c>
      <c r="B211" s="77" t="s">
        <v>410</v>
      </c>
      <c r="C211" s="8" t="s">
        <v>198</v>
      </c>
      <c r="D211" s="9" t="s">
        <v>235</v>
      </c>
      <c r="E211" s="9" t="s">
        <v>28</v>
      </c>
      <c r="F211" s="10">
        <f>SUM(F212+F214)</f>
        <v>6610</v>
      </c>
    </row>
    <row r="212" spans="1:6" ht="47.25" customHeight="1">
      <c r="A212" s="7" t="s">
        <v>210</v>
      </c>
      <c r="B212" s="77" t="s">
        <v>410</v>
      </c>
      <c r="C212" s="8" t="s">
        <v>198</v>
      </c>
      <c r="D212" s="9" t="s">
        <v>236</v>
      </c>
      <c r="E212" s="9" t="s">
        <v>28</v>
      </c>
      <c r="F212" s="10">
        <f>SUM(F213)</f>
        <v>7.2</v>
      </c>
    </row>
    <row r="213" spans="1:6" ht="15.75">
      <c r="A213" s="11" t="s">
        <v>192</v>
      </c>
      <c r="B213" s="12" t="s">
        <v>410</v>
      </c>
      <c r="C213" s="12" t="s">
        <v>198</v>
      </c>
      <c r="D213" s="12" t="s">
        <v>236</v>
      </c>
      <c r="E213" s="12" t="s">
        <v>191</v>
      </c>
      <c r="F213" s="13">
        <f>SUM(Функциональная!E301)</f>
        <v>7.2</v>
      </c>
    </row>
    <row r="214" spans="1:6" ht="63">
      <c r="A214" s="7" t="s">
        <v>238</v>
      </c>
      <c r="B214" s="77" t="s">
        <v>410</v>
      </c>
      <c r="C214" s="8" t="s">
        <v>198</v>
      </c>
      <c r="D214" s="9" t="s">
        <v>237</v>
      </c>
      <c r="E214" s="9" t="s">
        <v>28</v>
      </c>
      <c r="F214" s="10">
        <f>SUM(F215)</f>
        <v>6602.8</v>
      </c>
    </row>
    <row r="215" spans="1:6" ht="15.75">
      <c r="A215" s="11" t="s">
        <v>192</v>
      </c>
      <c r="B215" s="12" t="s">
        <v>410</v>
      </c>
      <c r="C215" s="12" t="s">
        <v>198</v>
      </c>
      <c r="D215" s="12" t="s">
        <v>237</v>
      </c>
      <c r="E215" s="12" t="s">
        <v>191</v>
      </c>
      <c r="F215" s="13">
        <f>SUM(Функциональная!E303)</f>
        <v>6602.8</v>
      </c>
    </row>
    <row r="216" spans="1:6" ht="15.75">
      <c r="A216" s="134" t="s">
        <v>258</v>
      </c>
      <c r="B216" s="77" t="s">
        <v>410</v>
      </c>
      <c r="C216" s="78" t="s">
        <v>198</v>
      </c>
      <c r="D216" s="78" t="s">
        <v>257</v>
      </c>
      <c r="E216" s="78"/>
      <c r="F216" s="93">
        <f>SUM(F219)</f>
        <v>1800</v>
      </c>
    </row>
    <row r="217" spans="1:6" ht="31.5">
      <c r="A217" s="95" t="s">
        <v>589</v>
      </c>
      <c r="B217" s="12" t="s">
        <v>410</v>
      </c>
      <c r="C217" s="75" t="s">
        <v>198</v>
      </c>
      <c r="D217" s="75" t="s">
        <v>588</v>
      </c>
      <c r="E217" s="75"/>
      <c r="F217" s="94">
        <f>SUM(F219)</f>
        <v>1800</v>
      </c>
    </row>
    <row r="218" spans="1:6" ht="31.5">
      <c r="A218" s="95" t="s">
        <v>590</v>
      </c>
      <c r="B218" s="12" t="s">
        <v>410</v>
      </c>
      <c r="C218" s="75" t="s">
        <v>198</v>
      </c>
      <c r="D218" s="75" t="s">
        <v>591</v>
      </c>
      <c r="E218" s="75"/>
      <c r="F218" s="94">
        <f>SUM(F219)</f>
        <v>1800</v>
      </c>
    </row>
    <row r="219" spans="1:6" ht="15.75">
      <c r="A219" s="95" t="s">
        <v>192</v>
      </c>
      <c r="B219" s="12" t="s">
        <v>410</v>
      </c>
      <c r="C219" s="75" t="s">
        <v>198</v>
      </c>
      <c r="D219" s="75" t="s">
        <v>591</v>
      </c>
      <c r="E219" s="75" t="s">
        <v>191</v>
      </c>
      <c r="F219" s="94">
        <f>SUM(Функциональная!E307)</f>
        <v>1800</v>
      </c>
    </row>
    <row r="220" spans="1:6" ht="15.75">
      <c r="A220" s="7" t="s">
        <v>240</v>
      </c>
      <c r="B220" s="12" t="s">
        <v>410</v>
      </c>
      <c r="C220" s="8" t="s">
        <v>198</v>
      </c>
      <c r="D220" s="9" t="s">
        <v>239</v>
      </c>
      <c r="E220" s="9" t="s">
        <v>28</v>
      </c>
      <c r="F220" s="10">
        <f>SUM(F221)</f>
        <v>1953.8999999999999</v>
      </c>
    </row>
    <row r="221" spans="1:6" ht="15.75">
      <c r="A221" s="7" t="s">
        <v>242</v>
      </c>
      <c r="B221" s="12" t="s">
        <v>410</v>
      </c>
      <c r="C221" s="8" t="s">
        <v>198</v>
      </c>
      <c r="D221" s="9" t="s">
        <v>241</v>
      </c>
      <c r="E221" s="9" t="s">
        <v>28</v>
      </c>
      <c r="F221" s="10">
        <f>SUM(F225+F222)</f>
        <v>1953.8999999999999</v>
      </c>
    </row>
    <row r="222" spans="1:6" ht="15.75">
      <c r="A222" s="7" t="s">
        <v>519</v>
      </c>
      <c r="B222" s="12" t="s">
        <v>410</v>
      </c>
      <c r="C222" s="8" t="s">
        <v>198</v>
      </c>
      <c r="D222" s="9" t="s">
        <v>241</v>
      </c>
      <c r="E222" s="9" t="s">
        <v>28</v>
      </c>
      <c r="F222" s="10">
        <f>SUM(F223+F224)</f>
        <v>1465.3999999999999</v>
      </c>
    </row>
    <row r="223" spans="1:6" ht="15.75">
      <c r="A223" s="11" t="s">
        <v>192</v>
      </c>
      <c r="B223" s="12" t="s">
        <v>410</v>
      </c>
      <c r="C223" s="12" t="s">
        <v>198</v>
      </c>
      <c r="D223" s="12" t="s">
        <v>241</v>
      </c>
      <c r="E223" s="12" t="s">
        <v>191</v>
      </c>
      <c r="F223" s="13">
        <f>SUM(Функциональная!E310)</f>
        <v>1244.8</v>
      </c>
    </row>
    <row r="224" spans="1:6" ht="15.75">
      <c r="A224" s="95" t="s">
        <v>450</v>
      </c>
      <c r="B224" s="12" t="s">
        <v>410</v>
      </c>
      <c r="C224" s="12" t="s">
        <v>198</v>
      </c>
      <c r="D224" s="12" t="s">
        <v>241</v>
      </c>
      <c r="E224" s="75" t="s">
        <v>451</v>
      </c>
      <c r="F224" s="152">
        <f>SUM(Функциональная!E311)</f>
        <v>220.6</v>
      </c>
    </row>
    <row r="225" spans="1:6" ht="31.5">
      <c r="A225" s="7" t="s">
        <v>244</v>
      </c>
      <c r="B225" s="12" t="s">
        <v>410</v>
      </c>
      <c r="C225" s="8" t="s">
        <v>198</v>
      </c>
      <c r="D225" s="9" t="s">
        <v>243</v>
      </c>
      <c r="E225" s="9" t="s">
        <v>28</v>
      </c>
      <c r="F225" s="10">
        <f>SUM(F226:F227)</f>
        <v>488.5</v>
      </c>
    </row>
    <row r="226" spans="1:6" ht="15.75">
      <c r="A226" s="11" t="s">
        <v>192</v>
      </c>
      <c r="B226" s="12" t="s">
        <v>410</v>
      </c>
      <c r="C226" s="12" t="s">
        <v>198</v>
      </c>
      <c r="D226" s="12" t="s">
        <v>243</v>
      </c>
      <c r="E226" s="12" t="s">
        <v>191</v>
      </c>
      <c r="F226" s="13">
        <f>SUM(Функциональная!E313)</f>
        <v>438.4</v>
      </c>
    </row>
    <row r="227" spans="1:6" ht="15.75">
      <c r="A227" s="95" t="s">
        <v>450</v>
      </c>
      <c r="B227" s="84" t="s">
        <v>410</v>
      </c>
      <c r="C227" s="75" t="s">
        <v>198</v>
      </c>
      <c r="D227" s="75" t="s">
        <v>243</v>
      </c>
      <c r="E227" s="75" t="s">
        <v>451</v>
      </c>
      <c r="F227" s="152">
        <f>SUM(Функциональная!E314)</f>
        <v>50.1</v>
      </c>
    </row>
    <row r="228" spans="1:6" ht="15.75">
      <c r="A228" s="80" t="s">
        <v>442</v>
      </c>
      <c r="B228" s="78" t="s">
        <v>410</v>
      </c>
      <c r="C228" s="78" t="s">
        <v>198</v>
      </c>
      <c r="D228" s="78" t="s">
        <v>443</v>
      </c>
      <c r="E228" s="78"/>
      <c r="F228" s="93">
        <f>SUM(F230+F231)</f>
        <v>553.9</v>
      </c>
    </row>
    <row r="229" spans="1:6" ht="31.5">
      <c r="A229" s="80" t="s">
        <v>452</v>
      </c>
      <c r="B229" s="78" t="s">
        <v>410</v>
      </c>
      <c r="C229" s="78" t="s">
        <v>198</v>
      </c>
      <c r="D229" s="78" t="s">
        <v>453</v>
      </c>
      <c r="E229" s="78"/>
      <c r="F229" s="93">
        <f>SUM(F230)</f>
        <v>60</v>
      </c>
    </row>
    <row r="230" spans="1:6" ht="15.75">
      <c r="A230" s="95" t="s">
        <v>192</v>
      </c>
      <c r="B230" s="75" t="s">
        <v>410</v>
      </c>
      <c r="C230" s="75" t="s">
        <v>198</v>
      </c>
      <c r="D230" s="75" t="s">
        <v>453</v>
      </c>
      <c r="E230" s="75" t="s">
        <v>191</v>
      </c>
      <c r="F230" s="94">
        <f>SUM(Функциональная!E317)</f>
        <v>60</v>
      </c>
    </row>
    <row r="231" spans="1:6" ht="31.5">
      <c r="A231" s="134" t="s">
        <v>569</v>
      </c>
      <c r="B231" s="78" t="s">
        <v>410</v>
      </c>
      <c r="C231" s="78" t="s">
        <v>198</v>
      </c>
      <c r="D231" s="78" t="s">
        <v>567</v>
      </c>
      <c r="E231" s="78"/>
      <c r="F231" s="93">
        <f>SUM(F233+F234+F237+F239)</f>
        <v>493.9</v>
      </c>
    </row>
    <row r="232" spans="1:6" ht="15.75">
      <c r="A232" s="95" t="s">
        <v>570</v>
      </c>
      <c r="B232" s="75" t="s">
        <v>410</v>
      </c>
      <c r="C232" s="75" t="s">
        <v>198</v>
      </c>
      <c r="D232" s="75" t="s">
        <v>568</v>
      </c>
      <c r="E232" s="75"/>
      <c r="F232" s="94">
        <f>SUM(F233)</f>
        <v>63.7</v>
      </c>
    </row>
    <row r="233" spans="1:6" ht="15.75">
      <c r="A233" s="95" t="s">
        <v>192</v>
      </c>
      <c r="B233" s="75" t="s">
        <v>410</v>
      </c>
      <c r="C233" s="75" t="s">
        <v>198</v>
      </c>
      <c r="D233" s="75" t="s">
        <v>568</v>
      </c>
      <c r="E233" s="75" t="s">
        <v>191</v>
      </c>
      <c r="F233" s="94">
        <f>SUM(Функциональная!E320)</f>
        <v>63.7</v>
      </c>
    </row>
    <row r="234" spans="1:6" ht="31.5">
      <c r="A234" s="95" t="s">
        <v>13</v>
      </c>
      <c r="B234" s="75" t="s">
        <v>410</v>
      </c>
      <c r="C234" s="75" t="s">
        <v>198</v>
      </c>
      <c r="D234" s="75" t="s">
        <v>14</v>
      </c>
      <c r="E234" s="75"/>
      <c r="F234" s="94">
        <f>SUM(F235:F236)</f>
        <v>132.1</v>
      </c>
    </row>
    <row r="235" spans="1:6" ht="15.75">
      <c r="A235" s="95" t="s">
        <v>192</v>
      </c>
      <c r="B235" s="75" t="s">
        <v>410</v>
      </c>
      <c r="C235" s="75" t="s">
        <v>198</v>
      </c>
      <c r="D235" s="75" t="s">
        <v>14</v>
      </c>
      <c r="E235" s="75" t="s">
        <v>191</v>
      </c>
      <c r="F235" s="94">
        <v>120.1</v>
      </c>
    </row>
    <row r="236" spans="1:6" ht="15.75">
      <c r="A236" s="95" t="s">
        <v>450</v>
      </c>
      <c r="B236" s="75" t="s">
        <v>410</v>
      </c>
      <c r="C236" s="75" t="s">
        <v>198</v>
      </c>
      <c r="D236" s="75" t="s">
        <v>14</v>
      </c>
      <c r="E236" s="75" t="s">
        <v>451</v>
      </c>
      <c r="F236" s="94">
        <v>12</v>
      </c>
    </row>
    <row r="237" spans="1:6" ht="31.5">
      <c r="A237" s="95" t="s">
        <v>600</v>
      </c>
      <c r="B237" s="75" t="s">
        <v>410</v>
      </c>
      <c r="C237" s="75" t="s">
        <v>198</v>
      </c>
      <c r="D237" s="75" t="s">
        <v>16</v>
      </c>
      <c r="E237" s="75"/>
      <c r="F237" s="94">
        <f>SUM(F238)</f>
        <v>206.7</v>
      </c>
    </row>
    <row r="238" spans="1:6" ht="15.75">
      <c r="A238" s="95" t="s">
        <v>192</v>
      </c>
      <c r="B238" s="75" t="s">
        <v>410</v>
      </c>
      <c r="C238" s="75" t="s">
        <v>198</v>
      </c>
      <c r="D238" s="75" t="s">
        <v>16</v>
      </c>
      <c r="E238" s="75" t="s">
        <v>191</v>
      </c>
      <c r="F238" s="94">
        <v>206.7</v>
      </c>
    </row>
    <row r="239" spans="1:6" ht="47.25" customHeight="1">
      <c r="A239" s="95" t="s">
        <v>599</v>
      </c>
      <c r="B239" s="75" t="s">
        <v>410</v>
      </c>
      <c r="C239" s="75" t="s">
        <v>198</v>
      </c>
      <c r="D239" s="75" t="s">
        <v>15</v>
      </c>
      <c r="E239" s="75"/>
      <c r="F239" s="94">
        <f>SUM(F240:F241)</f>
        <v>91.4</v>
      </c>
    </row>
    <row r="240" spans="1:6" ht="15.75">
      <c r="A240" s="95" t="s">
        <v>192</v>
      </c>
      <c r="B240" s="75" t="s">
        <v>410</v>
      </c>
      <c r="C240" s="75" t="s">
        <v>198</v>
      </c>
      <c r="D240" s="75" t="s">
        <v>15</v>
      </c>
      <c r="E240" s="75" t="s">
        <v>191</v>
      </c>
      <c r="F240" s="94">
        <v>69.4</v>
      </c>
    </row>
    <row r="241" spans="1:6" ht="15.75">
      <c r="A241" s="95" t="s">
        <v>450</v>
      </c>
      <c r="B241" s="75" t="s">
        <v>410</v>
      </c>
      <c r="C241" s="75" t="s">
        <v>198</v>
      </c>
      <c r="D241" s="75" t="s">
        <v>15</v>
      </c>
      <c r="E241" s="75" t="s">
        <v>451</v>
      </c>
      <c r="F241" s="94">
        <v>22</v>
      </c>
    </row>
    <row r="242" spans="1:6" s="70" customFormat="1" ht="15.75">
      <c r="A242" s="7" t="s">
        <v>251</v>
      </c>
      <c r="B242" s="12" t="s">
        <v>410</v>
      </c>
      <c r="C242" s="8" t="s">
        <v>250</v>
      </c>
      <c r="D242" s="9" t="s">
        <v>28</v>
      </c>
      <c r="E242" s="9" t="s">
        <v>28</v>
      </c>
      <c r="F242" s="10">
        <f>SUM(F243)</f>
        <v>13851.4</v>
      </c>
    </row>
    <row r="243" spans="1:6" s="70" customFormat="1" ht="15.75">
      <c r="A243" s="7" t="s">
        <v>500</v>
      </c>
      <c r="B243" s="12" t="s">
        <v>410</v>
      </c>
      <c r="C243" s="8" t="s">
        <v>250</v>
      </c>
      <c r="D243" s="9" t="s">
        <v>499</v>
      </c>
      <c r="E243" s="9"/>
      <c r="F243" s="10">
        <f>SUM(F248+F250+F244)</f>
        <v>13851.4</v>
      </c>
    </row>
    <row r="244" spans="1:6" s="70" customFormat="1" ht="33.75" customHeight="1">
      <c r="A244" s="134" t="s">
        <v>18</v>
      </c>
      <c r="B244" s="77" t="s">
        <v>410</v>
      </c>
      <c r="C244" s="78" t="s">
        <v>250</v>
      </c>
      <c r="D244" s="78" t="s">
        <v>17</v>
      </c>
      <c r="E244" s="78"/>
      <c r="F244" s="93">
        <f>SUM(F245)</f>
        <v>987.8</v>
      </c>
    </row>
    <row r="245" spans="1:7" s="70" customFormat="1" ht="63">
      <c r="A245" s="134" t="s">
        <v>578</v>
      </c>
      <c r="B245" s="77" t="s">
        <v>410</v>
      </c>
      <c r="C245" s="78" t="s">
        <v>250</v>
      </c>
      <c r="D245" s="78" t="s">
        <v>19</v>
      </c>
      <c r="E245" s="78"/>
      <c r="F245" s="93">
        <f>SUM(F246:F247)</f>
        <v>987.8</v>
      </c>
      <c r="G245" s="169"/>
    </row>
    <row r="246" spans="1:6" s="70" customFormat="1" ht="15.75">
      <c r="A246" s="95" t="s">
        <v>192</v>
      </c>
      <c r="B246" s="12" t="s">
        <v>410</v>
      </c>
      <c r="C246" s="75" t="s">
        <v>250</v>
      </c>
      <c r="D246" s="75" t="s">
        <v>19</v>
      </c>
      <c r="E246" s="75" t="s">
        <v>191</v>
      </c>
      <c r="F246" s="94">
        <f>SUM(Функциональная!E339-72)</f>
        <v>800.6</v>
      </c>
    </row>
    <row r="247" spans="1:6" s="70" customFormat="1" ht="15.75">
      <c r="A247" s="95" t="s">
        <v>450</v>
      </c>
      <c r="B247" s="12" t="s">
        <v>410</v>
      </c>
      <c r="C247" s="75" t="s">
        <v>250</v>
      </c>
      <c r="D247" s="75" t="s">
        <v>19</v>
      </c>
      <c r="E247" s="75" t="s">
        <v>451</v>
      </c>
      <c r="F247" s="94">
        <f>SUM(Функциональная!E340)</f>
        <v>187.2</v>
      </c>
    </row>
    <row r="248" spans="1:7" s="70" customFormat="1" ht="15.75">
      <c r="A248" s="105" t="s">
        <v>489</v>
      </c>
      <c r="B248" s="110" t="s">
        <v>410</v>
      </c>
      <c r="C248" s="106" t="s">
        <v>250</v>
      </c>
      <c r="D248" s="107" t="s">
        <v>498</v>
      </c>
      <c r="E248" s="107"/>
      <c r="F248" s="108">
        <f>SUM(F249)</f>
        <v>232.4</v>
      </c>
      <c r="G248" s="169"/>
    </row>
    <row r="249" spans="1:6" s="70" customFormat="1" ht="15.75">
      <c r="A249" s="109" t="s">
        <v>192</v>
      </c>
      <c r="B249" s="110" t="s">
        <v>410</v>
      </c>
      <c r="C249" s="112" t="s">
        <v>250</v>
      </c>
      <c r="D249" s="113" t="s">
        <v>498</v>
      </c>
      <c r="E249" s="113" t="s">
        <v>191</v>
      </c>
      <c r="F249" s="114">
        <f>SUM(Функциональная!E342)</f>
        <v>232.4</v>
      </c>
    </row>
    <row r="250" spans="1:6" s="70" customFormat="1" ht="15.75">
      <c r="A250" s="7" t="s">
        <v>188</v>
      </c>
      <c r="B250" s="12" t="s">
        <v>410</v>
      </c>
      <c r="C250" s="8" t="s">
        <v>250</v>
      </c>
      <c r="D250" s="9" t="s">
        <v>497</v>
      </c>
      <c r="E250" s="9"/>
      <c r="F250" s="10">
        <f>SUM(F252+F253)</f>
        <v>12631.2</v>
      </c>
    </row>
    <row r="251" spans="1:6" s="70" customFormat="1" ht="33" customHeight="1">
      <c r="A251" s="167" t="s">
        <v>561</v>
      </c>
      <c r="B251" s="12" t="s">
        <v>410</v>
      </c>
      <c r="C251" s="74" t="s">
        <v>250</v>
      </c>
      <c r="D251" s="87" t="s">
        <v>562</v>
      </c>
      <c r="E251" s="9"/>
      <c r="F251" s="10">
        <f>SUM(F252)</f>
        <v>7149.7</v>
      </c>
    </row>
    <row r="252" spans="1:6" s="70" customFormat="1" ht="15.75">
      <c r="A252" s="11" t="s">
        <v>192</v>
      </c>
      <c r="B252" s="12" t="s">
        <v>410</v>
      </c>
      <c r="C252" s="74" t="s">
        <v>250</v>
      </c>
      <c r="D252" s="87" t="s">
        <v>562</v>
      </c>
      <c r="E252" s="87" t="s">
        <v>191</v>
      </c>
      <c r="F252" s="88">
        <f>SUM(Функциональная!E345)</f>
        <v>7149.7</v>
      </c>
    </row>
    <row r="253" spans="1:6" s="70" customFormat="1" ht="47.25">
      <c r="A253" s="134" t="s">
        <v>579</v>
      </c>
      <c r="B253" s="77" t="s">
        <v>410</v>
      </c>
      <c r="C253" s="78" t="s">
        <v>250</v>
      </c>
      <c r="D253" s="78" t="s">
        <v>20</v>
      </c>
      <c r="E253" s="78"/>
      <c r="F253" s="93">
        <f>SUM(F254)</f>
        <v>5481.5</v>
      </c>
    </row>
    <row r="254" spans="1:6" s="70" customFormat="1" ht="15.75">
      <c r="A254" s="95" t="s">
        <v>192</v>
      </c>
      <c r="B254" s="12" t="s">
        <v>410</v>
      </c>
      <c r="C254" s="75" t="s">
        <v>250</v>
      </c>
      <c r="D254" s="75" t="s">
        <v>20</v>
      </c>
      <c r="E254" s="75" t="s">
        <v>191</v>
      </c>
      <c r="F254" s="94">
        <f>SUM(Функциональная!E347)</f>
        <v>5481.5</v>
      </c>
    </row>
    <row r="255" spans="1:6" s="70" customFormat="1" ht="15.75">
      <c r="A255" s="7" t="s">
        <v>256</v>
      </c>
      <c r="B255" s="8" t="s">
        <v>410</v>
      </c>
      <c r="C255" s="8" t="s">
        <v>255</v>
      </c>
      <c r="D255" s="9" t="s">
        <v>28</v>
      </c>
      <c r="E255" s="9" t="s">
        <v>28</v>
      </c>
      <c r="F255" s="10">
        <f>SUM(F256+F260+F268)</f>
        <v>24205.9</v>
      </c>
    </row>
    <row r="256" spans="1:6" s="70" customFormat="1" ht="15.75">
      <c r="A256" s="7" t="s">
        <v>258</v>
      </c>
      <c r="B256" s="8" t="s">
        <v>410</v>
      </c>
      <c r="C256" s="8" t="s">
        <v>255</v>
      </c>
      <c r="D256" s="9" t="s">
        <v>257</v>
      </c>
      <c r="E256" s="9" t="s">
        <v>28</v>
      </c>
      <c r="F256" s="10">
        <f>SUM(F257)</f>
        <v>410.4</v>
      </c>
    </row>
    <row r="257" spans="1:6" s="70" customFormat="1" ht="15.75">
      <c r="A257" s="7" t="s">
        <v>260</v>
      </c>
      <c r="B257" s="8" t="s">
        <v>410</v>
      </c>
      <c r="C257" s="8" t="s">
        <v>255</v>
      </c>
      <c r="D257" s="9" t="s">
        <v>259</v>
      </c>
      <c r="E257" s="9" t="s">
        <v>28</v>
      </c>
      <c r="F257" s="10">
        <f>SUM(F258:F259)</f>
        <v>410.4</v>
      </c>
    </row>
    <row r="258" spans="1:6" s="70" customFormat="1" ht="15.75">
      <c r="A258" s="11" t="s">
        <v>192</v>
      </c>
      <c r="B258" s="12" t="s">
        <v>410</v>
      </c>
      <c r="C258" s="12" t="s">
        <v>255</v>
      </c>
      <c r="D258" s="12" t="s">
        <v>259</v>
      </c>
      <c r="E258" s="12" t="s">
        <v>191</v>
      </c>
      <c r="F258" s="13">
        <f>SUM(Функциональная!E354)</f>
        <v>408.4</v>
      </c>
    </row>
    <row r="259" spans="1:6" s="70" customFormat="1" ht="15.75">
      <c r="A259" s="95" t="s">
        <v>450</v>
      </c>
      <c r="B259" s="12" t="s">
        <v>410</v>
      </c>
      <c r="C259" s="75" t="s">
        <v>255</v>
      </c>
      <c r="D259" s="75" t="s">
        <v>259</v>
      </c>
      <c r="E259" s="75" t="s">
        <v>451</v>
      </c>
      <c r="F259" s="94">
        <f>SUM(Функциональная!E355)</f>
        <v>2</v>
      </c>
    </row>
    <row r="260" spans="1:6" s="70" customFormat="1" ht="49.5" customHeight="1">
      <c r="A260" s="7" t="s">
        <v>246</v>
      </c>
      <c r="B260" s="8" t="s">
        <v>410</v>
      </c>
      <c r="C260" s="8" t="s">
        <v>255</v>
      </c>
      <c r="D260" s="9" t="s">
        <v>245</v>
      </c>
      <c r="E260" s="9" t="s">
        <v>28</v>
      </c>
      <c r="F260" s="10">
        <f>SUM(F263+F261)</f>
        <v>13230.2</v>
      </c>
    </row>
    <row r="261" spans="1:6" s="70" customFormat="1" ht="15.75">
      <c r="A261" s="105" t="s">
        <v>489</v>
      </c>
      <c r="B261" s="106" t="s">
        <v>410</v>
      </c>
      <c r="C261" s="112" t="s">
        <v>255</v>
      </c>
      <c r="D261" s="113" t="s">
        <v>493</v>
      </c>
      <c r="E261" s="113"/>
      <c r="F261" s="114">
        <f>SUM(F262)</f>
        <v>114.7</v>
      </c>
    </row>
    <row r="262" spans="1:6" s="70" customFormat="1" ht="15.75">
      <c r="A262" s="109" t="s">
        <v>192</v>
      </c>
      <c r="B262" s="106" t="s">
        <v>410</v>
      </c>
      <c r="C262" s="110" t="s">
        <v>255</v>
      </c>
      <c r="D262" s="113" t="s">
        <v>493</v>
      </c>
      <c r="E262" s="113" t="s">
        <v>191</v>
      </c>
      <c r="F262" s="114">
        <f>SUM(Функциональная!E358)</f>
        <v>114.7</v>
      </c>
    </row>
    <row r="263" spans="1:6" s="70" customFormat="1" ht="15.75">
      <c r="A263" s="7" t="s">
        <v>188</v>
      </c>
      <c r="B263" s="8" t="s">
        <v>410</v>
      </c>
      <c r="C263" s="8" t="s">
        <v>255</v>
      </c>
      <c r="D263" s="9" t="s">
        <v>247</v>
      </c>
      <c r="E263" s="9" t="s">
        <v>28</v>
      </c>
      <c r="F263" s="10">
        <f>SUM(F264+F266)</f>
        <v>13115.5</v>
      </c>
    </row>
    <row r="264" spans="1:6" s="70" customFormat="1" ht="31.5">
      <c r="A264" s="7" t="s">
        <v>262</v>
      </c>
      <c r="B264" s="8" t="s">
        <v>410</v>
      </c>
      <c r="C264" s="8" t="s">
        <v>255</v>
      </c>
      <c r="D264" s="9" t="s">
        <v>261</v>
      </c>
      <c r="E264" s="9" t="s">
        <v>28</v>
      </c>
      <c r="F264" s="10">
        <f>SUM(F265)</f>
        <v>29.9</v>
      </c>
    </row>
    <row r="265" spans="1:6" s="70" customFormat="1" ht="15.75">
      <c r="A265" s="11" t="s">
        <v>264</v>
      </c>
      <c r="B265" s="8" t="s">
        <v>410</v>
      </c>
      <c r="C265" s="12" t="s">
        <v>255</v>
      </c>
      <c r="D265" s="12" t="s">
        <v>261</v>
      </c>
      <c r="E265" s="12" t="s">
        <v>263</v>
      </c>
      <c r="F265" s="13">
        <f>SUM(Функциональная!E361)</f>
        <v>29.9</v>
      </c>
    </row>
    <row r="266" spans="1:6" s="70" customFormat="1" ht="63">
      <c r="A266" s="7" t="s">
        <v>249</v>
      </c>
      <c r="B266" s="8" t="s">
        <v>410</v>
      </c>
      <c r="C266" s="8" t="s">
        <v>255</v>
      </c>
      <c r="D266" s="9" t="s">
        <v>248</v>
      </c>
      <c r="E266" s="9" t="s">
        <v>28</v>
      </c>
      <c r="F266" s="10">
        <f>SUM(F267)</f>
        <v>13085.6</v>
      </c>
    </row>
    <row r="267" spans="1:6" s="70" customFormat="1" ht="15.75">
      <c r="A267" s="31" t="s">
        <v>192</v>
      </c>
      <c r="B267" s="8" t="s">
        <v>410</v>
      </c>
      <c r="C267" s="32" t="s">
        <v>255</v>
      </c>
      <c r="D267" s="32" t="s">
        <v>248</v>
      </c>
      <c r="E267" s="32" t="s">
        <v>191</v>
      </c>
      <c r="F267" s="33">
        <f>SUM(Функциональная!E363)</f>
        <v>13085.6</v>
      </c>
    </row>
    <row r="268" spans="1:6" s="70" customFormat="1" ht="15.75">
      <c r="A268" s="7" t="s">
        <v>92</v>
      </c>
      <c r="B268" s="8" t="s">
        <v>410</v>
      </c>
      <c r="C268" s="8" t="s">
        <v>255</v>
      </c>
      <c r="D268" s="9" t="s">
        <v>91</v>
      </c>
      <c r="E268" s="9" t="s">
        <v>28</v>
      </c>
      <c r="F268" s="10">
        <f>SUM(F269+F271+F280+F286+F274+F277+F283)</f>
        <v>10565.3</v>
      </c>
    </row>
    <row r="269" spans="1:6" s="70" customFormat="1" ht="31.5">
      <c r="A269" s="7" t="s">
        <v>122</v>
      </c>
      <c r="B269" s="8" t="s">
        <v>410</v>
      </c>
      <c r="C269" s="8" t="s">
        <v>255</v>
      </c>
      <c r="D269" s="9" t="s">
        <v>121</v>
      </c>
      <c r="E269" s="9" t="s">
        <v>28</v>
      </c>
      <c r="F269" s="10">
        <f>SUM(F270)</f>
        <v>10</v>
      </c>
    </row>
    <row r="270" spans="1:6" s="70" customFormat="1" ht="15.75">
      <c r="A270" s="11" t="s">
        <v>192</v>
      </c>
      <c r="B270" s="8" t="s">
        <v>410</v>
      </c>
      <c r="C270" s="12" t="s">
        <v>255</v>
      </c>
      <c r="D270" s="12" t="s">
        <v>121</v>
      </c>
      <c r="E270" s="12" t="s">
        <v>191</v>
      </c>
      <c r="F270" s="13">
        <f>SUM(Функциональная!E366)</f>
        <v>10</v>
      </c>
    </row>
    <row r="271" spans="1:6" s="70" customFormat="1" ht="30" customHeight="1">
      <c r="A271" s="134" t="s">
        <v>520</v>
      </c>
      <c r="B271" s="8" t="s">
        <v>410</v>
      </c>
      <c r="C271" s="8" t="s">
        <v>255</v>
      </c>
      <c r="D271" s="9" t="s">
        <v>265</v>
      </c>
      <c r="E271" s="9" t="s">
        <v>28</v>
      </c>
      <c r="F271" s="10">
        <f>SUM(F272:F273)</f>
        <v>2940.2</v>
      </c>
    </row>
    <row r="272" spans="1:6" s="70" customFormat="1" ht="15.75">
      <c r="A272" s="72" t="s">
        <v>192</v>
      </c>
      <c r="B272" s="75" t="s">
        <v>410</v>
      </c>
      <c r="C272" s="55" t="s">
        <v>255</v>
      </c>
      <c r="D272" s="55" t="s">
        <v>265</v>
      </c>
      <c r="E272" s="55" t="s">
        <v>191</v>
      </c>
      <c r="F272" s="48">
        <f>SUM(Функциональная!E368)</f>
        <v>2802.2</v>
      </c>
    </row>
    <row r="273" spans="1:6" s="70" customFormat="1" ht="15.75">
      <c r="A273" s="95" t="s">
        <v>450</v>
      </c>
      <c r="B273" s="75" t="s">
        <v>410</v>
      </c>
      <c r="C273" s="75" t="s">
        <v>255</v>
      </c>
      <c r="D273" s="75" t="s">
        <v>265</v>
      </c>
      <c r="E273" s="75" t="s">
        <v>451</v>
      </c>
      <c r="F273" s="94">
        <f>SUM(Функциональная!E369)</f>
        <v>138</v>
      </c>
    </row>
    <row r="274" spans="1:6" s="70" customFormat="1" ht="47.25">
      <c r="A274" s="134" t="s">
        <v>548</v>
      </c>
      <c r="B274" s="81" t="s">
        <v>410</v>
      </c>
      <c r="C274" s="78" t="s">
        <v>255</v>
      </c>
      <c r="D274" s="78" t="s">
        <v>547</v>
      </c>
      <c r="E274" s="75" t="s">
        <v>191</v>
      </c>
      <c r="F274" s="93">
        <f>SUM(F275:F276)</f>
        <v>5465.9</v>
      </c>
    </row>
    <row r="275" spans="1:6" s="70" customFormat="1" ht="15.75">
      <c r="A275" s="95" t="s">
        <v>192</v>
      </c>
      <c r="B275" s="75" t="s">
        <v>410</v>
      </c>
      <c r="C275" s="75" t="s">
        <v>255</v>
      </c>
      <c r="D275" s="75" t="s">
        <v>547</v>
      </c>
      <c r="E275" s="75" t="s">
        <v>191</v>
      </c>
      <c r="F275" s="94">
        <f>SUM(Функциональная!E371)</f>
        <v>4834.5</v>
      </c>
    </row>
    <row r="276" spans="1:6" s="70" customFormat="1" ht="15.75">
      <c r="A276" s="95" t="s">
        <v>450</v>
      </c>
      <c r="B276" s="75" t="s">
        <v>410</v>
      </c>
      <c r="C276" s="75" t="s">
        <v>255</v>
      </c>
      <c r="D276" s="75" t="s">
        <v>547</v>
      </c>
      <c r="E276" s="75" t="s">
        <v>451</v>
      </c>
      <c r="F276" s="94">
        <f>SUM(Функциональная!E372)</f>
        <v>631.4</v>
      </c>
    </row>
    <row r="277" spans="1:6" s="70" customFormat="1" ht="63">
      <c r="A277" s="134" t="s">
        <v>521</v>
      </c>
      <c r="B277" s="81" t="s">
        <v>410</v>
      </c>
      <c r="C277" s="78" t="s">
        <v>255</v>
      </c>
      <c r="D277" s="78" t="s">
        <v>546</v>
      </c>
      <c r="E277" s="78"/>
      <c r="F277" s="93">
        <f>SUM(F278:F279)</f>
        <v>460</v>
      </c>
    </row>
    <row r="278" spans="1:6" s="70" customFormat="1" ht="15.75">
      <c r="A278" s="95" t="s">
        <v>192</v>
      </c>
      <c r="B278" s="75" t="s">
        <v>410</v>
      </c>
      <c r="C278" s="75" t="s">
        <v>255</v>
      </c>
      <c r="D278" s="75" t="s">
        <v>546</v>
      </c>
      <c r="E278" s="75" t="s">
        <v>191</v>
      </c>
      <c r="F278" s="94">
        <f>SUM(Функциональная!E374-Ведомстенная!F97)</f>
        <v>368</v>
      </c>
    </row>
    <row r="279" spans="1:6" s="70" customFormat="1" ht="15.75">
      <c r="A279" s="95" t="s">
        <v>450</v>
      </c>
      <c r="B279" s="75" t="s">
        <v>410</v>
      </c>
      <c r="C279" s="75" t="s">
        <v>255</v>
      </c>
      <c r="D279" s="75" t="s">
        <v>546</v>
      </c>
      <c r="E279" s="75" t="s">
        <v>451</v>
      </c>
      <c r="F279" s="94">
        <f>SUM(Функциональная!E375)</f>
        <v>92</v>
      </c>
    </row>
    <row r="280" spans="1:6" s="70" customFormat="1" ht="47.25">
      <c r="A280" s="134" t="s">
        <v>522</v>
      </c>
      <c r="B280" s="8" t="s">
        <v>410</v>
      </c>
      <c r="C280" s="8" t="s">
        <v>255</v>
      </c>
      <c r="D280" s="9" t="s">
        <v>266</v>
      </c>
      <c r="E280" s="9" t="s">
        <v>28</v>
      </c>
      <c r="F280" s="10">
        <f>SUM(F281:F282)</f>
        <v>600</v>
      </c>
    </row>
    <row r="281" spans="1:6" s="70" customFormat="1" ht="15.75">
      <c r="A281" s="76" t="s">
        <v>192</v>
      </c>
      <c r="B281" s="75" t="s">
        <v>410</v>
      </c>
      <c r="C281" s="12" t="s">
        <v>255</v>
      </c>
      <c r="D281" s="12" t="s">
        <v>266</v>
      </c>
      <c r="E281" s="12" t="s">
        <v>191</v>
      </c>
      <c r="F281" s="13">
        <f>SUM(Функциональная!E377)</f>
        <v>482.5</v>
      </c>
    </row>
    <row r="282" spans="1:6" s="70" customFormat="1" ht="15.75">
      <c r="A282" s="95" t="s">
        <v>450</v>
      </c>
      <c r="B282" s="75" t="s">
        <v>410</v>
      </c>
      <c r="C282" s="75" t="s">
        <v>255</v>
      </c>
      <c r="D282" s="75" t="s">
        <v>266</v>
      </c>
      <c r="E282" s="75" t="s">
        <v>451</v>
      </c>
      <c r="F282" s="94">
        <f>SUM(Функциональная!E378)</f>
        <v>117.5</v>
      </c>
    </row>
    <row r="283" spans="1:6" s="70" customFormat="1" ht="47.25">
      <c r="A283" s="134" t="s">
        <v>593</v>
      </c>
      <c r="B283" s="78" t="s">
        <v>410</v>
      </c>
      <c r="C283" s="78" t="s">
        <v>255</v>
      </c>
      <c r="D283" s="78" t="s">
        <v>592</v>
      </c>
      <c r="E283" s="75" t="s">
        <v>191</v>
      </c>
      <c r="F283" s="93">
        <f>SUM(F284:F285)</f>
        <v>863.8</v>
      </c>
    </row>
    <row r="284" spans="1:6" s="70" customFormat="1" ht="15.75">
      <c r="A284" s="95" t="s">
        <v>192</v>
      </c>
      <c r="B284" s="75" t="s">
        <v>410</v>
      </c>
      <c r="C284" s="75" t="s">
        <v>255</v>
      </c>
      <c r="D284" s="75" t="s">
        <v>592</v>
      </c>
      <c r="E284" s="75" t="s">
        <v>191</v>
      </c>
      <c r="F284" s="94">
        <f>SUM(Функциональная!E382)</f>
        <v>770.3</v>
      </c>
    </row>
    <row r="285" spans="1:6" s="70" customFormat="1" ht="15.75">
      <c r="A285" s="95" t="s">
        <v>450</v>
      </c>
      <c r="B285" s="75" t="s">
        <v>410</v>
      </c>
      <c r="C285" s="75" t="s">
        <v>255</v>
      </c>
      <c r="D285" s="75" t="s">
        <v>592</v>
      </c>
      <c r="E285" s="75" t="s">
        <v>451</v>
      </c>
      <c r="F285" s="94">
        <f>SUM(Функциональная!E383)</f>
        <v>93.5</v>
      </c>
    </row>
    <row r="286" spans="1:6" s="70" customFormat="1" ht="16.5" customHeight="1">
      <c r="A286" s="80" t="s">
        <v>542</v>
      </c>
      <c r="B286" s="8" t="s">
        <v>410</v>
      </c>
      <c r="C286" s="8" t="s">
        <v>255</v>
      </c>
      <c r="D286" s="9" t="s">
        <v>267</v>
      </c>
      <c r="E286" s="9" t="s">
        <v>28</v>
      </c>
      <c r="F286" s="10">
        <f>SUM(F287:F288)</f>
        <v>225.40000000000003</v>
      </c>
    </row>
    <row r="287" spans="1:6" s="70" customFormat="1" ht="15.75">
      <c r="A287" s="11" t="s">
        <v>192</v>
      </c>
      <c r="B287" s="75" t="s">
        <v>410</v>
      </c>
      <c r="C287" s="12" t="s">
        <v>255</v>
      </c>
      <c r="D287" s="12" t="s">
        <v>267</v>
      </c>
      <c r="E287" s="12" t="s">
        <v>191</v>
      </c>
      <c r="F287" s="13">
        <f>SUM(Функциональная!E384-Ведомстенная!F100-F288)</f>
        <v>215.40000000000003</v>
      </c>
    </row>
    <row r="288" spans="1:6" s="70" customFormat="1" ht="15.75">
      <c r="A288" s="95" t="s">
        <v>450</v>
      </c>
      <c r="B288" s="75" t="s">
        <v>410</v>
      </c>
      <c r="C288" s="75" t="s">
        <v>255</v>
      </c>
      <c r="D288" s="75" t="s">
        <v>267</v>
      </c>
      <c r="E288" s="75" t="s">
        <v>451</v>
      </c>
      <c r="F288" s="94">
        <f>SUM(Функциональная!E386)</f>
        <v>10</v>
      </c>
    </row>
    <row r="289" spans="1:6" ht="15.75">
      <c r="A289" s="7" t="s">
        <v>308</v>
      </c>
      <c r="B289" s="8" t="s">
        <v>410</v>
      </c>
      <c r="C289" s="9" t="s">
        <v>307</v>
      </c>
      <c r="D289" s="9" t="s">
        <v>28</v>
      </c>
      <c r="E289" s="9" t="s">
        <v>28</v>
      </c>
      <c r="F289" s="10">
        <f>SUM(F294)</f>
        <v>2427</v>
      </c>
    </row>
    <row r="290" spans="1:6" ht="15" customHeight="1">
      <c r="A290" s="7" t="s">
        <v>375</v>
      </c>
      <c r="B290" s="8" t="s">
        <v>410</v>
      </c>
      <c r="C290" s="9" t="s">
        <v>374</v>
      </c>
      <c r="D290" s="9" t="s">
        <v>28</v>
      </c>
      <c r="E290" s="9" t="s">
        <v>28</v>
      </c>
      <c r="F290" s="10">
        <f>SUM(F294)</f>
        <v>2427</v>
      </c>
    </row>
    <row r="291" spans="1:6" ht="17.25" customHeight="1">
      <c r="A291" s="7" t="s">
        <v>240</v>
      </c>
      <c r="B291" s="8" t="s">
        <v>410</v>
      </c>
      <c r="C291" s="9" t="s">
        <v>374</v>
      </c>
      <c r="D291" s="9" t="s">
        <v>239</v>
      </c>
      <c r="E291" s="9" t="s">
        <v>28</v>
      </c>
      <c r="F291" s="10">
        <f>SUM(F294)</f>
        <v>2427</v>
      </c>
    </row>
    <row r="292" spans="1:6" ht="63">
      <c r="A292" s="7" t="s">
        <v>377</v>
      </c>
      <c r="B292" s="8" t="s">
        <v>410</v>
      </c>
      <c r="C292" s="9" t="s">
        <v>374</v>
      </c>
      <c r="D292" s="9" t="s">
        <v>376</v>
      </c>
      <c r="E292" s="9" t="s">
        <v>28</v>
      </c>
      <c r="F292" s="10">
        <f>SUM(F294)</f>
        <v>2427</v>
      </c>
    </row>
    <row r="293" spans="1:6" ht="60.75" customHeight="1">
      <c r="A293" s="7" t="s">
        <v>379</v>
      </c>
      <c r="B293" s="8" t="s">
        <v>410</v>
      </c>
      <c r="C293" s="9" t="s">
        <v>374</v>
      </c>
      <c r="D293" s="9" t="s">
        <v>378</v>
      </c>
      <c r="E293" s="9" t="s">
        <v>28</v>
      </c>
      <c r="F293" s="10">
        <f>SUM(F294)</f>
        <v>2427</v>
      </c>
    </row>
    <row r="294" spans="1:6" ht="16.5" thickBot="1">
      <c r="A294" s="31" t="s">
        <v>120</v>
      </c>
      <c r="B294" s="32" t="s">
        <v>410</v>
      </c>
      <c r="C294" s="32" t="s">
        <v>374</v>
      </c>
      <c r="D294" s="32" t="s">
        <v>378</v>
      </c>
      <c r="E294" s="32" t="s">
        <v>119</v>
      </c>
      <c r="F294" s="33">
        <f>SUM(Функциональная!E506)</f>
        <v>2427</v>
      </c>
    </row>
    <row r="295" spans="1:6" ht="32.25" thickBot="1">
      <c r="A295" s="38" t="s">
        <v>340</v>
      </c>
      <c r="B295" s="39" t="s">
        <v>411</v>
      </c>
      <c r="C295" s="40" t="s">
        <v>28</v>
      </c>
      <c r="D295" s="40" t="s">
        <v>28</v>
      </c>
      <c r="E295" s="40" t="s">
        <v>28</v>
      </c>
      <c r="F295" s="41">
        <f>SUM(F296+F322+F313)</f>
        <v>7458.8</v>
      </c>
    </row>
    <row r="296" spans="1:6" ht="20.25" customHeight="1">
      <c r="A296" s="34" t="s">
        <v>34</v>
      </c>
      <c r="B296" s="35" t="s">
        <v>411</v>
      </c>
      <c r="C296" s="36" t="s">
        <v>33</v>
      </c>
      <c r="D296" s="36" t="s">
        <v>28</v>
      </c>
      <c r="E296" s="36" t="s">
        <v>28</v>
      </c>
      <c r="F296" s="37">
        <f>SUM(F297)</f>
        <v>6672.7</v>
      </c>
    </row>
    <row r="297" spans="1:6" ht="15.75">
      <c r="A297" s="7" t="s">
        <v>74</v>
      </c>
      <c r="B297" s="8" t="s">
        <v>411</v>
      </c>
      <c r="C297" s="9" t="s">
        <v>482</v>
      </c>
      <c r="D297" s="9" t="s">
        <v>28</v>
      </c>
      <c r="E297" s="9" t="s">
        <v>28</v>
      </c>
      <c r="F297" s="10">
        <f>SUM(F298+F308+F304)</f>
        <v>6672.7</v>
      </c>
    </row>
    <row r="298" spans="1:6" ht="47.25">
      <c r="A298" s="7" t="s">
        <v>38</v>
      </c>
      <c r="B298" s="8" t="s">
        <v>411</v>
      </c>
      <c r="C298" s="9" t="s">
        <v>482</v>
      </c>
      <c r="D298" s="9" t="s">
        <v>37</v>
      </c>
      <c r="E298" s="9" t="s">
        <v>28</v>
      </c>
      <c r="F298" s="10">
        <f>SUM(F301+F302)</f>
        <v>4667</v>
      </c>
    </row>
    <row r="299" spans="1:6" ht="15.75">
      <c r="A299" s="7" t="s">
        <v>47</v>
      </c>
      <c r="B299" s="8" t="s">
        <v>411</v>
      </c>
      <c r="C299" s="9" t="s">
        <v>482</v>
      </c>
      <c r="D299" s="9" t="s">
        <v>46</v>
      </c>
      <c r="E299" s="9" t="s">
        <v>28</v>
      </c>
      <c r="F299" s="10">
        <f>SUM(F301)</f>
        <v>4664.2</v>
      </c>
    </row>
    <row r="300" spans="1:6" ht="31.5">
      <c r="A300" s="7" t="s">
        <v>49</v>
      </c>
      <c r="B300" s="8" t="s">
        <v>411</v>
      </c>
      <c r="C300" s="9" t="s">
        <v>482</v>
      </c>
      <c r="D300" s="9" t="s">
        <v>48</v>
      </c>
      <c r="E300" s="9" t="s">
        <v>28</v>
      </c>
      <c r="F300" s="10">
        <f>SUM(F301)</f>
        <v>4664.2</v>
      </c>
    </row>
    <row r="301" spans="1:6" ht="15.75">
      <c r="A301" s="11" t="s">
        <v>42</v>
      </c>
      <c r="B301" s="12" t="s">
        <v>411</v>
      </c>
      <c r="C301" s="12" t="s">
        <v>482</v>
      </c>
      <c r="D301" s="12" t="s">
        <v>48</v>
      </c>
      <c r="E301" s="12" t="s">
        <v>41</v>
      </c>
      <c r="F301" s="13">
        <f>SUM(Функциональная!E74)</f>
        <v>4664.2</v>
      </c>
    </row>
    <row r="302" spans="1:6" ht="15.75">
      <c r="A302" s="105" t="s">
        <v>489</v>
      </c>
      <c r="B302" s="110" t="s">
        <v>411</v>
      </c>
      <c r="C302" s="106" t="s">
        <v>482</v>
      </c>
      <c r="D302" s="107" t="s">
        <v>505</v>
      </c>
      <c r="E302" s="107" t="s">
        <v>28</v>
      </c>
      <c r="F302" s="108">
        <f>SUM(F303)</f>
        <v>2.8</v>
      </c>
    </row>
    <row r="303" spans="1:6" ht="15.75">
      <c r="A303" s="109" t="s">
        <v>42</v>
      </c>
      <c r="B303" s="110" t="s">
        <v>411</v>
      </c>
      <c r="C303" s="110" t="s">
        <v>482</v>
      </c>
      <c r="D303" s="110" t="s">
        <v>505</v>
      </c>
      <c r="E303" s="110" t="s">
        <v>41</v>
      </c>
      <c r="F303" s="111">
        <f>SUM(Функциональная!E80)</f>
        <v>2.8</v>
      </c>
    </row>
    <row r="304" spans="1:6" ht="31.5">
      <c r="A304" s="73" t="s">
        <v>133</v>
      </c>
      <c r="B304" s="54" t="s">
        <v>411</v>
      </c>
      <c r="C304" s="54" t="s">
        <v>482</v>
      </c>
      <c r="D304" s="54" t="s">
        <v>132</v>
      </c>
      <c r="E304" s="54"/>
      <c r="F304" s="49">
        <f>SUM(F306)</f>
        <v>682.7</v>
      </c>
    </row>
    <row r="305" spans="1:6" ht="15.75">
      <c r="A305" s="73" t="s">
        <v>596</v>
      </c>
      <c r="B305" s="54" t="s">
        <v>411</v>
      </c>
      <c r="C305" s="54" t="s">
        <v>482</v>
      </c>
      <c r="D305" s="54" t="s">
        <v>597</v>
      </c>
      <c r="E305" s="54"/>
      <c r="F305" s="49">
        <f>SUM(F306)</f>
        <v>682.7</v>
      </c>
    </row>
    <row r="306" spans="1:6" ht="31.5">
      <c r="A306" s="95" t="s">
        <v>0</v>
      </c>
      <c r="B306" s="78" t="s">
        <v>411</v>
      </c>
      <c r="C306" s="78" t="s">
        <v>482</v>
      </c>
      <c r="D306" s="78" t="s">
        <v>1</v>
      </c>
      <c r="E306" s="78" t="s">
        <v>28</v>
      </c>
      <c r="F306" s="93">
        <f>SUM(F307)</f>
        <v>682.7</v>
      </c>
    </row>
    <row r="307" spans="1:6" ht="15.75">
      <c r="A307" s="95" t="s">
        <v>42</v>
      </c>
      <c r="B307" s="75" t="s">
        <v>411</v>
      </c>
      <c r="C307" s="75" t="s">
        <v>482</v>
      </c>
      <c r="D307" s="75" t="s">
        <v>1</v>
      </c>
      <c r="E307" s="75" t="s">
        <v>41</v>
      </c>
      <c r="F307" s="94">
        <v>682.7</v>
      </c>
    </row>
    <row r="308" spans="1:6" ht="15.75">
      <c r="A308" s="7" t="s">
        <v>92</v>
      </c>
      <c r="B308" s="8" t="s">
        <v>411</v>
      </c>
      <c r="C308" s="9" t="s">
        <v>482</v>
      </c>
      <c r="D308" s="9" t="s">
        <v>91</v>
      </c>
      <c r="E308" s="9" t="s">
        <v>28</v>
      </c>
      <c r="F308" s="10">
        <f>SUM(F310+F312)</f>
        <v>1323</v>
      </c>
    </row>
    <row r="309" spans="1:6" ht="47.25">
      <c r="A309" s="7" t="s">
        <v>94</v>
      </c>
      <c r="B309" s="8" t="s">
        <v>411</v>
      </c>
      <c r="C309" s="9" t="s">
        <v>482</v>
      </c>
      <c r="D309" s="9" t="s">
        <v>93</v>
      </c>
      <c r="E309" s="9" t="s">
        <v>28</v>
      </c>
      <c r="F309" s="10">
        <f>SUM(F310)</f>
        <v>1300</v>
      </c>
    </row>
    <row r="310" spans="1:6" ht="15.75">
      <c r="A310" s="11" t="s">
        <v>42</v>
      </c>
      <c r="B310" s="12" t="s">
        <v>411</v>
      </c>
      <c r="C310" s="12" t="s">
        <v>482</v>
      </c>
      <c r="D310" s="12" t="s">
        <v>93</v>
      </c>
      <c r="E310" s="12" t="s">
        <v>41</v>
      </c>
      <c r="F310" s="13">
        <f>SUM(Функциональная!E97)</f>
        <v>1300</v>
      </c>
    </row>
    <row r="311" spans="1:6" ht="31.5">
      <c r="A311" s="134" t="s">
        <v>544</v>
      </c>
      <c r="B311" s="78" t="s">
        <v>411</v>
      </c>
      <c r="C311" s="78" t="s">
        <v>482</v>
      </c>
      <c r="D311" s="78" t="s">
        <v>545</v>
      </c>
      <c r="E311" s="78"/>
      <c r="F311" s="93">
        <f>SUM(F312)</f>
        <v>23</v>
      </c>
    </row>
    <row r="312" spans="1:6" ht="15.75">
      <c r="A312" s="95" t="s">
        <v>42</v>
      </c>
      <c r="B312" s="75" t="s">
        <v>411</v>
      </c>
      <c r="C312" s="75" t="s">
        <v>482</v>
      </c>
      <c r="D312" s="75" t="s">
        <v>545</v>
      </c>
      <c r="E312" s="75" t="s">
        <v>41</v>
      </c>
      <c r="F312" s="94">
        <v>23</v>
      </c>
    </row>
    <row r="313" spans="1:6" ht="16.5">
      <c r="A313" s="22" t="s">
        <v>129</v>
      </c>
      <c r="B313" s="8" t="s">
        <v>411</v>
      </c>
      <c r="C313" s="8" t="s">
        <v>128</v>
      </c>
      <c r="D313" s="118"/>
      <c r="E313" s="118"/>
      <c r="F313" s="119">
        <f>SUM(F314+F318)</f>
        <v>447.5</v>
      </c>
    </row>
    <row r="314" spans="1:6" ht="13.5" customHeight="1">
      <c r="A314" s="161" t="s">
        <v>436</v>
      </c>
      <c r="B314" s="78" t="s">
        <v>411</v>
      </c>
      <c r="C314" s="78" t="s">
        <v>437</v>
      </c>
      <c r="D314" s="78" t="s">
        <v>28</v>
      </c>
      <c r="E314" s="78" t="s">
        <v>28</v>
      </c>
      <c r="F314" s="162">
        <f>SUM(F315)</f>
        <v>247.5</v>
      </c>
    </row>
    <row r="315" spans="1:6" ht="15.75" customHeight="1">
      <c r="A315" s="161" t="s">
        <v>438</v>
      </c>
      <c r="B315" s="78" t="s">
        <v>411</v>
      </c>
      <c r="C315" s="78" t="s">
        <v>437</v>
      </c>
      <c r="D315" s="78" t="s">
        <v>439</v>
      </c>
      <c r="E315" s="78"/>
      <c r="F315" s="162">
        <f>SUM(F316)</f>
        <v>247.5</v>
      </c>
    </row>
    <row r="316" spans="1:6" ht="61.5" customHeight="1">
      <c r="A316" s="76" t="s">
        <v>440</v>
      </c>
      <c r="B316" s="75" t="s">
        <v>411</v>
      </c>
      <c r="C316" s="75" t="s">
        <v>437</v>
      </c>
      <c r="D316" s="75" t="s">
        <v>441</v>
      </c>
      <c r="E316" s="75"/>
      <c r="F316" s="163">
        <f>SUM(F317)</f>
        <v>247.5</v>
      </c>
    </row>
    <row r="317" spans="1:6" ht="13.5" customHeight="1">
      <c r="A317" s="120" t="s">
        <v>147</v>
      </c>
      <c r="B317" s="75" t="s">
        <v>411</v>
      </c>
      <c r="C317" s="75" t="s">
        <v>437</v>
      </c>
      <c r="D317" s="75" t="s">
        <v>441</v>
      </c>
      <c r="E317" s="75" t="s">
        <v>146</v>
      </c>
      <c r="F317" s="163">
        <f>SUM(Функциональная!E136)</f>
        <v>247.5</v>
      </c>
    </row>
    <row r="318" spans="1:6" ht="13.5" customHeight="1">
      <c r="A318" s="7" t="s">
        <v>131</v>
      </c>
      <c r="B318" s="8" t="s">
        <v>411</v>
      </c>
      <c r="C318" s="9" t="s">
        <v>130</v>
      </c>
      <c r="D318" s="9" t="s">
        <v>28</v>
      </c>
      <c r="E318" s="9" t="s">
        <v>28</v>
      </c>
      <c r="F318" s="10">
        <f>SUM(F319)</f>
        <v>200</v>
      </c>
    </row>
    <row r="319" spans="1:6" ht="18.75" customHeight="1">
      <c r="A319" s="7" t="s">
        <v>133</v>
      </c>
      <c r="B319" s="8" t="s">
        <v>411</v>
      </c>
      <c r="C319" s="9" t="s">
        <v>130</v>
      </c>
      <c r="D319" s="9" t="s">
        <v>132</v>
      </c>
      <c r="E319" s="9" t="s">
        <v>28</v>
      </c>
      <c r="F319" s="10">
        <f>SUM(F321)</f>
        <v>200</v>
      </c>
    </row>
    <row r="320" spans="1:6" s="3" customFormat="1" ht="15.75">
      <c r="A320" s="7" t="s">
        <v>135</v>
      </c>
      <c r="B320" s="8" t="s">
        <v>411</v>
      </c>
      <c r="C320" s="9" t="s">
        <v>130</v>
      </c>
      <c r="D320" s="9" t="s">
        <v>134</v>
      </c>
      <c r="E320" s="9" t="s">
        <v>28</v>
      </c>
      <c r="F320" s="10">
        <f>SUM(F321)</f>
        <v>200</v>
      </c>
    </row>
    <row r="321" spans="1:6" ht="15.75">
      <c r="A321" s="11" t="s">
        <v>135</v>
      </c>
      <c r="B321" s="12" t="s">
        <v>411</v>
      </c>
      <c r="C321" s="12" t="s">
        <v>130</v>
      </c>
      <c r="D321" s="12" t="s">
        <v>134</v>
      </c>
      <c r="E321" s="12" t="s">
        <v>136</v>
      </c>
      <c r="F321" s="13">
        <f>SUM(Функциональная!E140)</f>
        <v>200</v>
      </c>
    </row>
    <row r="322" spans="1:6" ht="18" customHeight="1">
      <c r="A322" s="7" t="s">
        <v>174</v>
      </c>
      <c r="B322" s="8" t="s">
        <v>411</v>
      </c>
      <c r="C322" s="9" t="s">
        <v>173</v>
      </c>
      <c r="D322" s="9" t="s">
        <v>28</v>
      </c>
      <c r="E322" s="9" t="s">
        <v>28</v>
      </c>
      <c r="F322" s="10">
        <f>SUM(F323)</f>
        <v>338.6</v>
      </c>
    </row>
    <row r="323" spans="1:6" ht="15.75">
      <c r="A323" s="7" t="s">
        <v>176</v>
      </c>
      <c r="B323" s="8" t="s">
        <v>411</v>
      </c>
      <c r="C323" s="9" t="s">
        <v>175</v>
      </c>
      <c r="D323" s="9" t="s">
        <v>28</v>
      </c>
      <c r="E323" s="9" t="s">
        <v>28</v>
      </c>
      <c r="F323" s="10">
        <f>SUM(F324+F331+F328)</f>
        <v>338.6</v>
      </c>
    </row>
    <row r="324" spans="1:6" ht="47.25">
      <c r="A324" s="7" t="s">
        <v>38</v>
      </c>
      <c r="B324" s="8" t="s">
        <v>411</v>
      </c>
      <c r="C324" s="9" t="s">
        <v>175</v>
      </c>
      <c r="D324" s="9" t="s">
        <v>37</v>
      </c>
      <c r="E324" s="9" t="s">
        <v>28</v>
      </c>
      <c r="F324" s="10">
        <f>SUM(F327)</f>
        <v>252.6</v>
      </c>
    </row>
    <row r="325" spans="1:6" ht="15.75">
      <c r="A325" s="7" t="s">
        <v>47</v>
      </c>
      <c r="B325" s="8" t="s">
        <v>411</v>
      </c>
      <c r="C325" s="9" t="s">
        <v>175</v>
      </c>
      <c r="D325" s="9" t="s">
        <v>46</v>
      </c>
      <c r="E325" s="9" t="s">
        <v>28</v>
      </c>
      <c r="F325" s="10">
        <f>SUM(F327)</f>
        <v>252.6</v>
      </c>
    </row>
    <row r="326" spans="1:6" ht="47.25">
      <c r="A326" s="7" t="s">
        <v>178</v>
      </c>
      <c r="B326" s="8" t="s">
        <v>411</v>
      </c>
      <c r="C326" s="9" t="s">
        <v>175</v>
      </c>
      <c r="D326" s="9" t="s">
        <v>177</v>
      </c>
      <c r="E326" s="9" t="s">
        <v>28</v>
      </c>
      <c r="F326" s="10">
        <f>SUM(F327)</f>
        <v>252.6</v>
      </c>
    </row>
    <row r="327" spans="1:6" ht="15.75">
      <c r="A327" s="11" t="s">
        <v>42</v>
      </c>
      <c r="B327" s="12" t="s">
        <v>411</v>
      </c>
      <c r="C327" s="12" t="s">
        <v>175</v>
      </c>
      <c r="D327" s="12" t="s">
        <v>177</v>
      </c>
      <c r="E327" s="12" t="s">
        <v>41</v>
      </c>
      <c r="F327" s="13">
        <f>SUM(Функциональная!E228)</f>
        <v>252.6</v>
      </c>
    </row>
    <row r="328" spans="1:6" ht="15.75">
      <c r="A328" s="80" t="s">
        <v>68</v>
      </c>
      <c r="B328" s="77" t="s">
        <v>411</v>
      </c>
      <c r="C328" s="81" t="s">
        <v>175</v>
      </c>
      <c r="D328" s="82" t="s">
        <v>69</v>
      </c>
      <c r="E328" s="82" t="s">
        <v>28</v>
      </c>
      <c r="F328" s="83">
        <f>SUM(F329)</f>
        <v>71</v>
      </c>
    </row>
    <row r="329" spans="1:6" ht="15.75">
      <c r="A329" s="80" t="s">
        <v>71</v>
      </c>
      <c r="B329" s="77" t="s">
        <v>411</v>
      </c>
      <c r="C329" s="81" t="s">
        <v>175</v>
      </c>
      <c r="D329" s="82" t="s">
        <v>70</v>
      </c>
      <c r="E329" s="82"/>
      <c r="F329" s="83">
        <f>SUM(F330)</f>
        <v>71</v>
      </c>
    </row>
    <row r="330" spans="1:6" ht="15.75">
      <c r="A330" s="76" t="s">
        <v>42</v>
      </c>
      <c r="B330" s="12" t="s">
        <v>411</v>
      </c>
      <c r="C330" s="84" t="s">
        <v>175</v>
      </c>
      <c r="D330" s="84" t="s">
        <v>70</v>
      </c>
      <c r="E330" s="84" t="s">
        <v>41</v>
      </c>
      <c r="F330" s="171">
        <v>71</v>
      </c>
    </row>
    <row r="331" spans="1:6" ht="15.75">
      <c r="A331" s="7" t="s">
        <v>92</v>
      </c>
      <c r="B331" s="8" t="s">
        <v>411</v>
      </c>
      <c r="C331" s="9" t="s">
        <v>175</v>
      </c>
      <c r="D331" s="9" t="s">
        <v>91</v>
      </c>
      <c r="E331" s="9" t="s">
        <v>28</v>
      </c>
      <c r="F331" s="10">
        <f>SUM(F333)</f>
        <v>15</v>
      </c>
    </row>
    <row r="332" spans="1:6" ht="31.5">
      <c r="A332" s="7" t="s">
        <v>530</v>
      </c>
      <c r="B332" s="8" t="s">
        <v>411</v>
      </c>
      <c r="C332" s="9" t="s">
        <v>175</v>
      </c>
      <c r="D332" s="9" t="s">
        <v>179</v>
      </c>
      <c r="E332" s="9" t="s">
        <v>28</v>
      </c>
      <c r="F332" s="10">
        <f>SUM(F333)</f>
        <v>15</v>
      </c>
    </row>
    <row r="333" spans="1:6" ht="16.5" thickBot="1">
      <c r="A333" s="31" t="s">
        <v>42</v>
      </c>
      <c r="B333" s="32" t="s">
        <v>411</v>
      </c>
      <c r="C333" s="32" t="s">
        <v>175</v>
      </c>
      <c r="D333" s="32" t="s">
        <v>179</v>
      </c>
      <c r="E333" s="32" t="s">
        <v>41</v>
      </c>
      <c r="F333" s="33">
        <v>15</v>
      </c>
    </row>
    <row r="334" spans="1:6" ht="32.25" thickBot="1">
      <c r="A334" s="38" t="s">
        <v>341</v>
      </c>
      <c r="B334" s="39" t="s">
        <v>412</v>
      </c>
      <c r="C334" s="40" t="s">
        <v>28</v>
      </c>
      <c r="D334" s="40" t="s">
        <v>28</v>
      </c>
      <c r="E334" s="40" t="s">
        <v>28</v>
      </c>
      <c r="F334" s="41">
        <f>SUM(F335+F348)</f>
        <v>163126.00000000003</v>
      </c>
    </row>
    <row r="335" spans="1:6" ht="15.75">
      <c r="A335" s="34" t="s">
        <v>182</v>
      </c>
      <c r="B335" s="35" t="s">
        <v>412</v>
      </c>
      <c r="C335" s="36" t="s">
        <v>181</v>
      </c>
      <c r="D335" s="46" t="s">
        <v>28</v>
      </c>
      <c r="E335" s="57" t="s">
        <v>28</v>
      </c>
      <c r="F335" s="51">
        <f>SUM(F338+F343)</f>
        <v>12914</v>
      </c>
    </row>
    <row r="336" spans="1:6" ht="13.5" customHeight="1">
      <c r="A336" s="7" t="s">
        <v>199</v>
      </c>
      <c r="B336" s="8" t="s">
        <v>412</v>
      </c>
      <c r="C336" s="9" t="s">
        <v>198</v>
      </c>
      <c r="D336" s="47" t="s">
        <v>28</v>
      </c>
      <c r="E336" s="54" t="s">
        <v>28</v>
      </c>
      <c r="F336" s="49">
        <f>SUM(F338)</f>
        <v>12842</v>
      </c>
    </row>
    <row r="337" spans="1:6" ht="18" customHeight="1">
      <c r="A337" s="7" t="s">
        <v>220</v>
      </c>
      <c r="B337" s="8" t="s">
        <v>412</v>
      </c>
      <c r="C337" s="9" t="s">
        <v>198</v>
      </c>
      <c r="D337" s="47" t="s">
        <v>219</v>
      </c>
      <c r="E337" s="54" t="s">
        <v>28</v>
      </c>
      <c r="F337" s="49">
        <f>SUM(F338)</f>
        <v>12842</v>
      </c>
    </row>
    <row r="338" spans="1:6" ht="21" customHeight="1">
      <c r="A338" s="7" t="s">
        <v>188</v>
      </c>
      <c r="B338" s="8" t="s">
        <v>412</v>
      </c>
      <c r="C338" s="9" t="s">
        <v>198</v>
      </c>
      <c r="D338" s="47" t="s">
        <v>221</v>
      </c>
      <c r="E338" s="54" t="s">
        <v>28</v>
      </c>
      <c r="F338" s="49">
        <f>SUM(F339+F341)</f>
        <v>12842</v>
      </c>
    </row>
    <row r="339" spans="1:6" ht="30.75" customHeight="1">
      <c r="A339" s="7" t="s">
        <v>223</v>
      </c>
      <c r="B339" s="8" t="s">
        <v>412</v>
      </c>
      <c r="C339" s="9" t="s">
        <v>198</v>
      </c>
      <c r="D339" s="47" t="s">
        <v>222</v>
      </c>
      <c r="E339" s="54" t="s">
        <v>28</v>
      </c>
      <c r="F339" s="49">
        <f>SUM(F340)</f>
        <v>23.8</v>
      </c>
    </row>
    <row r="340" spans="1:6" ht="21" customHeight="1">
      <c r="A340" s="11" t="s">
        <v>192</v>
      </c>
      <c r="B340" s="12" t="s">
        <v>412</v>
      </c>
      <c r="C340" s="12" t="s">
        <v>198</v>
      </c>
      <c r="D340" s="53" t="s">
        <v>222</v>
      </c>
      <c r="E340" s="55" t="s">
        <v>191</v>
      </c>
      <c r="F340" s="48">
        <f>SUM(Функциональная!E295)</f>
        <v>23.8</v>
      </c>
    </row>
    <row r="341" spans="1:6" ht="31.5">
      <c r="A341" s="7" t="s">
        <v>232</v>
      </c>
      <c r="B341" s="8" t="s">
        <v>412</v>
      </c>
      <c r="C341" s="9" t="s">
        <v>198</v>
      </c>
      <c r="D341" s="47" t="s">
        <v>224</v>
      </c>
      <c r="E341" s="54" t="s">
        <v>28</v>
      </c>
      <c r="F341" s="49">
        <f>SUM(F342)</f>
        <v>12818.2</v>
      </c>
    </row>
    <row r="342" spans="1:6" ht="15.75">
      <c r="A342" s="11" t="s">
        <v>192</v>
      </c>
      <c r="B342" s="12" t="s">
        <v>412</v>
      </c>
      <c r="C342" s="12" t="s">
        <v>198</v>
      </c>
      <c r="D342" s="53" t="s">
        <v>224</v>
      </c>
      <c r="E342" s="55" t="s">
        <v>191</v>
      </c>
      <c r="F342" s="48">
        <f>SUM(Функциональная!E297)</f>
        <v>12818.2</v>
      </c>
    </row>
    <row r="343" spans="1:6" ht="15.75">
      <c r="A343" s="134" t="s">
        <v>251</v>
      </c>
      <c r="B343" s="77" t="s">
        <v>412</v>
      </c>
      <c r="C343" s="78" t="s">
        <v>250</v>
      </c>
      <c r="D343" s="78" t="s">
        <v>28</v>
      </c>
      <c r="E343" s="78" t="s">
        <v>28</v>
      </c>
      <c r="F343" s="93">
        <f>SUM(F347)</f>
        <v>72</v>
      </c>
    </row>
    <row r="344" spans="1:6" ht="15.75">
      <c r="A344" s="134" t="s">
        <v>500</v>
      </c>
      <c r="B344" s="77" t="s">
        <v>412</v>
      </c>
      <c r="C344" s="78" t="s">
        <v>250</v>
      </c>
      <c r="D344" s="78" t="s">
        <v>499</v>
      </c>
      <c r="E344" s="78"/>
      <c r="F344" s="93">
        <f>SUM(F347)</f>
        <v>72</v>
      </c>
    </row>
    <row r="345" spans="1:6" ht="31.5">
      <c r="A345" s="134" t="s">
        <v>18</v>
      </c>
      <c r="B345" s="77" t="s">
        <v>412</v>
      </c>
      <c r="C345" s="78" t="s">
        <v>250</v>
      </c>
      <c r="D345" s="78" t="s">
        <v>17</v>
      </c>
      <c r="E345" s="78"/>
      <c r="F345" s="93">
        <f>SUM(F347)</f>
        <v>72</v>
      </c>
    </row>
    <row r="346" spans="1:6" ht="63">
      <c r="A346" s="134" t="s">
        <v>578</v>
      </c>
      <c r="B346" s="77" t="s">
        <v>412</v>
      </c>
      <c r="C346" s="78" t="s">
        <v>250</v>
      </c>
      <c r="D346" s="78" t="s">
        <v>19</v>
      </c>
      <c r="E346" s="78"/>
      <c r="F346" s="93">
        <f>SUM(F347)</f>
        <v>72</v>
      </c>
    </row>
    <row r="347" spans="1:6" ht="15.75">
      <c r="A347" s="95" t="s">
        <v>192</v>
      </c>
      <c r="B347" s="12" t="s">
        <v>412</v>
      </c>
      <c r="C347" s="75" t="s">
        <v>250</v>
      </c>
      <c r="D347" s="75" t="s">
        <v>19</v>
      </c>
      <c r="E347" s="75" t="s">
        <v>191</v>
      </c>
      <c r="F347" s="94">
        <f>SUM(Функциональная!E339-800.6)</f>
        <v>72</v>
      </c>
    </row>
    <row r="348" spans="1:6" ht="15.75">
      <c r="A348" s="7" t="s">
        <v>308</v>
      </c>
      <c r="B348" s="8" t="s">
        <v>412</v>
      </c>
      <c r="C348" s="9" t="s">
        <v>307</v>
      </c>
      <c r="D348" s="47" t="s">
        <v>28</v>
      </c>
      <c r="E348" s="54" t="s">
        <v>28</v>
      </c>
      <c r="F348" s="49">
        <f>SUM(F349+F353+F399+F414)</f>
        <v>150212.00000000003</v>
      </c>
    </row>
    <row r="349" spans="1:6" ht="17.25" customHeight="1">
      <c r="A349" s="7" t="s">
        <v>310</v>
      </c>
      <c r="B349" s="8" t="s">
        <v>412</v>
      </c>
      <c r="C349" s="9" t="s">
        <v>309</v>
      </c>
      <c r="D349" s="47" t="s">
        <v>28</v>
      </c>
      <c r="E349" s="54" t="s">
        <v>28</v>
      </c>
      <c r="F349" s="49">
        <f>SUM(F350)</f>
        <v>9293</v>
      </c>
    </row>
    <row r="350" spans="1:6" ht="17.25" customHeight="1">
      <c r="A350" s="7" t="s">
        <v>312</v>
      </c>
      <c r="B350" s="8" t="s">
        <v>412</v>
      </c>
      <c r="C350" s="9" t="s">
        <v>309</v>
      </c>
      <c r="D350" s="47" t="s">
        <v>311</v>
      </c>
      <c r="E350" s="54" t="s">
        <v>28</v>
      </c>
      <c r="F350" s="49">
        <f>SUM(F351)</f>
        <v>9293</v>
      </c>
    </row>
    <row r="351" spans="1:6" ht="31.5">
      <c r="A351" s="7" t="s">
        <v>314</v>
      </c>
      <c r="B351" s="8" t="s">
        <v>412</v>
      </c>
      <c r="C351" s="9" t="s">
        <v>309</v>
      </c>
      <c r="D351" s="47" t="s">
        <v>313</v>
      </c>
      <c r="E351" s="54" t="s">
        <v>28</v>
      </c>
      <c r="F351" s="49">
        <f>SUM(F352)</f>
        <v>9293</v>
      </c>
    </row>
    <row r="352" spans="1:6" ht="15.75">
      <c r="A352" s="11" t="s">
        <v>192</v>
      </c>
      <c r="B352" s="12" t="s">
        <v>412</v>
      </c>
      <c r="C352" s="12" t="s">
        <v>309</v>
      </c>
      <c r="D352" s="53" t="s">
        <v>313</v>
      </c>
      <c r="E352" s="55" t="s">
        <v>191</v>
      </c>
      <c r="F352" s="48">
        <f>SUM(Функциональная!E440)</f>
        <v>9293</v>
      </c>
    </row>
    <row r="353" spans="1:6" ht="16.5" customHeight="1">
      <c r="A353" s="7" t="s">
        <v>316</v>
      </c>
      <c r="B353" s="8" t="s">
        <v>412</v>
      </c>
      <c r="C353" s="9" t="s">
        <v>315</v>
      </c>
      <c r="D353" s="47" t="s">
        <v>28</v>
      </c>
      <c r="E353" s="54" t="s">
        <v>28</v>
      </c>
      <c r="F353" s="49">
        <f>SUM(F354)</f>
        <v>119183.90000000001</v>
      </c>
    </row>
    <row r="354" spans="1:6" ht="15.75">
      <c r="A354" s="7" t="s">
        <v>318</v>
      </c>
      <c r="B354" s="8" t="s">
        <v>412</v>
      </c>
      <c r="C354" s="9" t="s">
        <v>315</v>
      </c>
      <c r="D354" s="47" t="s">
        <v>317</v>
      </c>
      <c r="E354" s="54" t="s">
        <v>28</v>
      </c>
      <c r="F354" s="49">
        <f>SUM(F359+F362+F365+F378+F380+F382+F384+F355+F357)</f>
        <v>119183.90000000001</v>
      </c>
    </row>
    <row r="355" spans="1:6" ht="78.75" customHeight="1">
      <c r="A355" s="79" t="s">
        <v>467</v>
      </c>
      <c r="B355" s="77" t="s">
        <v>412</v>
      </c>
      <c r="C355" s="54" t="s">
        <v>315</v>
      </c>
      <c r="D355" s="9" t="s">
        <v>469</v>
      </c>
      <c r="E355" s="54"/>
      <c r="F355" s="49">
        <f>SUM(F356)</f>
        <v>141.1</v>
      </c>
    </row>
    <row r="356" spans="1:6" ht="15.75">
      <c r="A356" s="72" t="s">
        <v>120</v>
      </c>
      <c r="B356" s="12" t="s">
        <v>412</v>
      </c>
      <c r="C356" s="55" t="s">
        <v>315</v>
      </c>
      <c r="D356" s="12" t="s">
        <v>469</v>
      </c>
      <c r="E356" s="55" t="s">
        <v>119</v>
      </c>
      <c r="F356" s="48">
        <f>SUM(Функциональная!E444)</f>
        <v>141.1</v>
      </c>
    </row>
    <row r="357" spans="1:6" ht="31.5">
      <c r="A357" s="73" t="s">
        <v>468</v>
      </c>
      <c r="B357" s="77" t="s">
        <v>412</v>
      </c>
      <c r="C357" s="54" t="s">
        <v>315</v>
      </c>
      <c r="D357" s="9" t="s">
        <v>470</v>
      </c>
      <c r="E357" s="54"/>
      <c r="F357" s="49">
        <f>SUM(F358)</f>
        <v>59.7</v>
      </c>
    </row>
    <row r="358" spans="1:6" ht="15.75">
      <c r="A358" s="72" t="s">
        <v>120</v>
      </c>
      <c r="B358" s="12" t="s">
        <v>412</v>
      </c>
      <c r="C358" s="55" t="s">
        <v>315</v>
      </c>
      <c r="D358" s="12" t="s">
        <v>470</v>
      </c>
      <c r="E358" s="55" t="s">
        <v>119</v>
      </c>
      <c r="F358" s="48">
        <f>SUM(Функциональная!E446)</f>
        <v>59.7</v>
      </c>
    </row>
    <row r="359" spans="1:6" ht="31.5">
      <c r="A359" s="7" t="s">
        <v>320</v>
      </c>
      <c r="B359" s="8" t="s">
        <v>412</v>
      </c>
      <c r="C359" s="9" t="s">
        <v>315</v>
      </c>
      <c r="D359" s="47" t="s">
        <v>319</v>
      </c>
      <c r="E359" s="54" t="s">
        <v>28</v>
      </c>
      <c r="F359" s="49">
        <f>SUM(F361)</f>
        <v>294.9</v>
      </c>
    </row>
    <row r="360" spans="1:6" ht="47.25">
      <c r="A360" s="7" t="s">
        <v>322</v>
      </c>
      <c r="B360" s="8" t="s">
        <v>412</v>
      </c>
      <c r="C360" s="9" t="s">
        <v>315</v>
      </c>
      <c r="D360" s="47" t="s">
        <v>321</v>
      </c>
      <c r="E360" s="54" t="s">
        <v>28</v>
      </c>
      <c r="F360" s="49">
        <f>SUM(F361)</f>
        <v>294.9</v>
      </c>
    </row>
    <row r="361" spans="1:6" ht="15.75">
      <c r="A361" s="11" t="s">
        <v>120</v>
      </c>
      <c r="B361" s="12" t="s">
        <v>412</v>
      </c>
      <c r="C361" s="12" t="s">
        <v>315</v>
      </c>
      <c r="D361" s="53" t="s">
        <v>321</v>
      </c>
      <c r="E361" s="55" t="s">
        <v>119</v>
      </c>
      <c r="F361" s="48">
        <f>SUM(Функциональная!E449)</f>
        <v>294.9</v>
      </c>
    </row>
    <row r="362" spans="1:6" ht="33">
      <c r="A362" s="99" t="s">
        <v>513</v>
      </c>
      <c r="B362" s="8" t="s">
        <v>412</v>
      </c>
      <c r="C362" s="9" t="s">
        <v>315</v>
      </c>
      <c r="D362" s="47" t="s">
        <v>323</v>
      </c>
      <c r="E362" s="54" t="s">
        <v>28</v>
      </c>
      <c r="F362" s="49">
        <f>SUM(F364)</f>
        <v>1071.2</v>
      </c>
    </row>
    <row r="363" spans="1:6" ht="31.5">
      <c r="A363" s="7" t="s">
        <v>325</v>
      </c>
      <c r="B363" s="8" t="s">
        <v>412</v>
      </c>
      <c r="C363" s="9" t="s">
        <v>315</v>
      </c>
      <c r="D363" s="47" t="s">
        <v>324</v>
      </c>
      <c r="E363" s="54" t="s">
        <v>28</v>
      </c>
      <c r="F363" s="49">
        <f>SUM(F364)</f>
        <v>1071.2</v>
      </c>
    </row>
    <row r="364" spans="1:6" ht="15.75">
      <c r="A364" s="11" t="s">
        <v>120</v>
      </c>
      <c r="B364" s="12" t="s">
        <v>412</v>
      </c>
      <c r="C364" s="12" t="s">
        <v>315</v>
      </c>
      <c r="D364" s="53" t="s">
        <v>324</v>
      </c>
      <c r="E364" s="55" t="s">
        <v>119</v>
      </c>
      <c r="F364" s="48">
        <f>SUM(Функциональная!E452)</f>
        <v>1071.2</v>
      </c>
    </row>
    <row r="365" spans="1:6" ht="15.75">
      <c r="A365" s="7" t="s">
        <v>327</v>
      </c>
      <c r="B365" s="8" t="s">
        <v>412</v>
      </c>
      <c r="C365" s="9" t="s">
        <v>315</v>
      </c>
      <c r="D365" s="47" t="s">
        <v>326</v>
      </c>
      <c r="E365" s="54" t="s">
        <v>28</v>
      </c>
      <c r="F365" s="49">
        <f>SUM(F366+F368+F372+F374+F376+F370)</f>
        <v>18641.9</v>
      </c>
    </row>
    <row r="366" spans="1:6" ht="45" customHeight="1">
      <c r="A366" s="7" t="s">
        <v>329</v>
      </c>
      <c r="B366" s="8" t="s">
        <v>412</v>
      </c>
      <c r="C366" s="9" t="s">
        <v>315</v>
      </c>
      <c r="D366" s="47" t="s">
        <v>328</v>
      </c>
      <c r="E366" s="54" t="s">
        <v>28</v>
      </c>
      <c r="F366" s="49">
        <f>SUM(F367)</f>
        <v>3175.2</v>
      </c>
    </row>
    <row r="367" spans="1:6" ht="15.75">
      <c r="A367" s="11" t="s">
        <v>120</v>
      </c>
      <c r="B367" s="12" t="s">
        <v>412</v>
      </c>
      <c r="C367" s="12" t="s">
        <v>315</v>
      </c>
      <c r="D367" s="53" t="s">
        <v>328</v>
      </c>
      <c r="E367" s="55" t="s">
        <v>119</v>
      </c>
      <c r="F367" s="48">
        <f>SUM(Функциональная!E455)</f>
        <v>3175.2</v>
      </c>
    </row>
    <row r="368" spans="1:6" ht="47.25">
      <c r="A368" s="7" t="s">
        <v>331</v>
      </c>
      <c r="B368" s="8" t="s">
        <v>412</v>
      </c>
      <c r="C368" s="9" t="s">
        <v>315</v>
      </c>
      <c r="D368" s="47" t="s">
        <v>330</v>
      </c>
      <c r="E368" s="54" t="s">
        <v>28</v>
      </c>
      <c r="F368" s="49">
        <f>SUM(F369)</f>
        <v>544.9</v>
      </c>
    </row>
    <row r="369" spans="1:6" ht="15.75">
      <c r="A369" s="11" t="s">
        <v>120</v>
      </c>
      <c r="B369" s="12" t="s">
        <v>412</v>
      </c>
      <c r="C369" s="12" t="s">
        <v>315</v>
      </c>
      <c r="D369" s="53" t="s">
        <v>330</v>
      </c>
      <c r="E369" s="55" t="s">
        <v>119</v>
      </c>
      <c r="F369" s="48">
        <f>SUM(Функциональная!E457)</f>
        <v>544.9</v>
      </c>
    </row>
    <row r="370" spans="1:6" ht="31.5" customHeight="1">
      <c r="A370" s="11" t="s">
        <v>472</v>
      </c>
      <c r="B370" s="8" t="s">
        <v>412</v>
      </c>
      <c r="C370" s="54" t="s">
        <v>315</v>
      </c>
      <c r="D370" s="54" t="s">
        <v>471</v>
      </c>
      <c r="E370" s="54" t="s">
        <v>28</v>
      </c>
      <c r="F370" s="49">
        <f>SUM(F371)</f>
        <v>10502.7</v>
      </c>
    </row>
    <row r="371" spans="1:6" ht="15.75">
      <c r="A371" s="72" t="s">
        <v>120</v>
      </c>
      <c r="B371" s="12" t="s">
        <v>412</v>
      </c>
      <c r="C371" s="55" t="s">
        <v>315</v>
      </c>
      <c r="D371" s="55" t="s">
        <v>471</v>
      </c>
      <c r="E371" s="55" t="s">
        <v>119</v>
      </c>
      <c r="F371" s="48">
        <f>SUM(Функциональная!E459)</f>
        <v>10502.7</v>
      </c>
    </row>
    <row r="372" spans="1:6" ht="63">
      <c r="A372" s="7" t="s">
        <v>333</v>
      </c>
      <c r="B372" s="8" t="s">
        <v>412</v>
      </c>
      <c r="C372" s="9" t="s">
        <v>315</v>
      </c>
      <c r="D372" s="47" t="s">
        <v>332</v>
      </c>
      <c r="E372" s="54" t="s">
        <v>28</v>
      </c>
      <c r="F372" s="49">
        <f>SUM(F373)</f>
        <v>1083.7</v>
      </c>
    </row>
    <row r="373" spans="1:6" ht="15.75">
      <c r="A373" s="11" t="s">
        <v>120</v>
      </c>
      <c r="B373" s="12" t="s">
        <v>412</v>
      </c>
      <c r="C373" s="12" t="s">
        <v>315</v>
      </c>
      <c r="D373" s="53" t="s">
        <v>332</v>
      </c>
      <c r="E373" s="55" t="s">
        <v>119</v>
      </c>
      <c r="F373" s="48">
        <f>SUM(Функциональная!E461)</f>
        <v>1083.7</v>
      </c>
    </row>
    <row r="374" spans="1:6" ht="51" customHeight="1">
      <c r="A374" s="7" t="s">
        <v>335</v>
      </c>
      <c r="B374" s="8" t="s">
        <v>412</v>
      </c>
      <c r="C374" s="9" t="s">
        <v>315</v>
      </c>
      <c r="D374" s="47" t="s">
        <v>334</v>
      </c>
      <c r="E374" s="54" t="s">
        <v>28</v>
      </c>
      <c r="F374" s="49">
        <f>SUM(F375)</f>
        <v>2423.5</v>
      </c>
    </row>
    <row r="375" spans="1:6" ht="15.75">
      <c r="A375" s="11" t="s">
        <v>120</v>
      </c>
      <c r="B375" s="12" t="s">
        <v>412</v>
      </c>
      <c r="C375" s="12" t="s">
        <v>315</v>
      </c>
      <c r="D375" s="53" t="s">
        <v>334</v>
      </c>
      <c r="E375" s="55" t="s">
        <v>119</v>
      </c>
      <c r="F375" s="48">
        <f>SUM(Функциональная!E463)</f>
        <v>2423.5</v>
      </c>
    </row>
    <row r="376" spans="1:6" ht="31.5">
      <c r="A376" s="7" t="s">
        <v>337</v>
      </c>
      <c r="B376" s="8" t="s">
        <v>412</v>
      </c>
      <c r="C376" s="9" t="s">
        <v>315</v>
      </c>
      <c r="D376" s="47" t="s">
        <v>336</v>
      </c>
      <c r="E376" s="54" t="s">
        <v>28</v>
      </c>
      <c r="F376" s="49">
        <f>SUM(F377)</f>
        <v>911.9</v>
      </c>
    </row>
    <row r="377" spans="1:6" ht="15.75">
      <c r="A377" s="11" t="s">
        <v>120</v>
      </c>
      <c r="B377" s="12" t="s">
        <v>412</v>
      </c>
      <c r="C377" s="12" t="s">
        <v>315</v>
      </c>
      <c r="D377" s="53" t="s">
        <v>336</v>
      </c>
      <c r="E377" s="55" t="s">
        <v>119</v>
      </c>
      <c r="F377" s="48">
        <f>SUM(Функциональная!E465)</f>
        <v>911.9</v>
      </c>
    </row>
    <row r="378" spans="1:6" ht="47.25">
      <c r="A378" s="7" t="s">
        <v>354</v>
      </c>
      <c r="B378" s="8" t="s">
        <v>412</v>
      </c>
      <c r="C378" s="9" t="s">
        <v>315</v>
      </c>
      <c r="D378" s="47" t="s">
        <v>353</v>
      </c>
      <c r="E378" s="54" t="s">
        <v>28</v>
      </c>
      <c r="F378" s="49">
        <f>SUM(F379)</f>
        <v>13.3</v>
      </c>
    </row>
    <row r="379" spans="1:6" ht="15.75">
      <c r="A379" s="11" t="s">
        <v>120</v>
      </c>
      <c r="B379" s="12" t="s">
        <v>412</v>
      </c>
      <c r="C379" s="12" t="s">
        <v>315</v>
      </c>
      <c r="D379" s="53" t="s">
        <v>353</v>
      </c>
      <c r="E379" s="55" t="s">
        <v>119</v>
      </c>
      <c r="F379" s="48">
        <f>SUM(Функциональная!E467)</f>
        <v>13.3</v>
      </c>
    </row>
    <row r="380" spans="1:6" ht="15.75">
      <c r="A380" s="7" t="s">
        <v>356</v>
      </c>
      <c r="B380" s="8" t="s">
        <v>412</v>
      </c>
      <c r="C380" s="9" t="s">
        <v>315</v>
      </c>
      <c r="D380" s="47" t="s">
        <v>355</v>
      </c>
      <c r="E380" s="54" t="s">
        <v>28</v>
      </c>
      <c r="F380" s="49">
        <f>SUM(F381)</f>
        <v>23824.3</v>
      </c>
    </row>
    <row r="381" spans="1:6" ht="15.75">
      <c r="A381" s="11" t="s">
        <v>120</v>
      </c>
      <c r="B381" s="12" t="s">
        <v>412</v>
      </c>
      <c r="C381" s="12" t="s">
        <v>315</v>
      </c>
      <c r="D381" s="53" t="s">
        <v>355</v>
      </c>
      <c r="E381" s="55" t="s">
        <v>119</v>
      </c>
      <c r="F381" s="48">
        <f>SUM(Функциональная!E469)</f>
        <v>23824.3</v>
      </c>
    </row>
    <row r="382" spans="1:6" ht="31.5">
      <c r="A382" s="7" t="s">
        <v>358</v>
      </c>
      <c r="B382" s="8" t="s">
        <v>412</v>
      </c>
      <c r="C382" s="9" t="s">
        <v>315</v>
      </c>
      <c r="D382" s="47" t="s">
        <v>357</v>
      </c>
      <c r="E382" s="54" t="s">
        <v>28</v>
      </c>
      <c r="F382" s="49">
        <f>SUM(F383)</f>
        <v>23409.300000000003</v>
      </c>
    </row>
    <row r="383" spans="1:6" ht="15.75">
      <c r="A383" s="11" t="s">
        <v>120</v>
      </c>
      <c r="B383" s="12" t="s">
        <v>412</v>
      </c>
      <c r="C383" s="12" t="s">
        <v>315</v>
      </c>
      <c r="D383" s="53" t="s">
        <v>357</v>
      </c>
      <c r="E383" s="55" t="s">
        <v>119</v>
      </c>
      <c r="F383" s="48">
        <f>SUM(Функциональная!E471)</f>
        <v>23409.300000000003</v>
      </c>
    </row>
    <row r="384" spans="1:6" ht="15.75">
      <c r="A384" s="7" t="s">
        <v>360</v>
      </c>
      <c r="B384" s="8" t="s">
        <v>412</v>
      </c>
      <c r="C384" s="9" t="s">
        <v>315</v>
      </c>
      <c r="D384" s="47" t="s">
        <v>359</v>
      </c>
      <c r="E384" s="54" t="s">
        <v>28</v>
      </c>
      <c r="F384" s="49">
        <f>SUM(F385+F387+F389+F393+F395+F391+F397)</f>
        <v>51728.200000000004</v>
      </c>
    </row>
    <row r="385" spans="1:6" ht="14.25" customHeight="1">
      <c r="A385" s="7" t="s">
        <v>362</v>
      </c>
      <c r="B385" s="8" t="s">
        <v>412</v>
      </c>
      <c r="C385" s="9" t="s">
        <v>315</v>
      </c>
      <c r="D385" s="47" t="s">
        <v>361</v>
      </c>
      <c r="E385" s="54" t="s">
        <v>28</v>
      </c>
      <c r="F385" s="49">
        <f>SUM(F386)</f>
        <v>9681.9</v>
      </c>
    </row>
    <row r="386" spans="1:6" ht="15.75">
      <c r="A386" s="11" t="s">
        <v>120</v>
      </c>
      <c r="B386" s="12" t="s">
        <v>412</v>
      </c>
      <c r="C386" s="12" t="s">
        <v>315</v>
      </c>
      <c r="D386" s="53" t="s">
        <v>361</v>
      </c>
      <c r="E386" s="55" t="s">
        <v>119</v>
      </c>
      <c r="F386" s="48">
        <f>SUM(Функциональная!E474)</f>
        <v>9681.9</v>
      </c>
    </row>
    <row r="387" spans="1:6" ht="44.25" customHeight="1">
      <c r="A387" s="7" t="s">
        <v>364</v>
      </c>
      <c r="B387" s="8" t="s">
        <v>412</v>
      </c>
      <c r="C387" s="9" t="s">
        <v>315</v>
      </c>
      <c r="D387" s="47" t="s">
        <v>363</v>
      </c>
      <c r="E387" s="54" t="s">
        <v>28</v>
      </c>
      <c r="F387" s="49">
        <f>SUM(F388)</f>
        <v>8497.4</v>
      </c>
    </row>
    <row r="388" spans="1:6" ht="15.75">
      <c r="A388" s="11" t="s">
        <v>120</v>
      </c>
      <c r="B388" s="12" t="s">
        <v>412</v>
      </c>
      <c r="C388" s="12" t="s">
        <v>315</v>
      </c>
      <c r="D388" s="53" t="s">
        <v>363</v>
      </c>
      <c r="E388" s="55" t="s">
        <v>119</v>
      </c>
      <c r="F388" s="48">
        <f>SUM(Функциональная!E476)</f>
        <v>8497.4</v>
      </c>
    </row>
    <row r="389" spans="1:6" ht="31.5">
      <c r="A389" s="7" t="s">
        <v>366</v>
      </c>
      <c r="B389" s="8" t="s">
        <v>412</v>
      </c>
      <c r="C389" s="9" t="s">
        <v>315</v>
      </c>
      <c r="D389" s="47" t="s">
        <v>365</v>
      </c>
      <c r="E389" s="54" t="s">
        <v>28</v>
      </c>
      <c r="F389" s="49">
        <f>SUM(F390)</f>
        <v>1590.2</v>
      </c>
    </row>
    <row r="390" spans="1:6" ht="21.75" customHeight="1">
      <c r="A390" s="11" t="s">
        <v>120</v>
      </c>
      <c r="B390" s="12" t="s">
        <v>412</v>
      </c>
      <c r="C390" s="12" t="s">
        <v>315</v>
      </c>
      <c r="D390" s="53" t="s">
        <v>365</v>
      </c>
      <c r="E390" s="55" t="s">
        <v>119</v>
      </c>
      <c r="F390" s="48">
        <f>SUM(Функциональная!E478)</f>
        <v>1590.2</v>
      </c>
    </row>
    <row r="391" spans="1:6" ht="48" customHeight="1">
      <c r="A391" s="72" t="s">
        <v>474</v>
      </c>
      <c r="B391" s="8" t="s">
        <v>412</v>
      </c>
      <c r="C391" s="54" t="s">
        <v>315</v>
      </c>
      <c r="D391" s="54" t="s">
        <v>473</v>
      </c>
      <c r="E391" s="54" t="s">
        <v>28</v>
      </c>
      <c r="F391" s="49">
        <f>SUM(F392)</f>
        <v>29801.5</v>
      </c>
    </row>
    <row r="392" spans="1:6" ht="15.75">
      <c r="A392" s="72" t="s">
        <v>120</v>
      </c>
      <c r="B392" s="12" t="s">
        <v>412</v>
      </c>
      <c r="C392" s="55" t="s">
        <v>315</v>
      </c>
      <c r="D392" s="55" t="s">
        <v>473</v>
      </c>
      <c r="E392" s="55" t="s">
        <v>119</v>
      </c>
      <c r="F392" s="48">
        <f>SUM(Функциональная!E480)</f>
        <v>29801.5</v>
      </c>
    </row>
    <row r="393" spans="1:6" ht="48" customHeight="1">
      <c r="A393" s="7" t="s">
        <v>368</v>
      </c>
      <c r="B393" s="8" t="s">
        <v>412</v>
      </c>
      <c r="C393" s="9" t="s">
        <v>315</v>
      </c>
      <c r="D393" s="47" t="s">
        <v>367</v>
      </c>
      <c r="E393" s="54" t="s">
        <v>28</v>
      </c>
      <c r="F393" s="49">
        <f>SUM(F394)</f>
        <v>195.4</v>
      </c>
    </row>
    <row r="394" spans="1:6" ht="15.75">
      <c r="A394" s="11" t="s">
        <v>120</v>
      </c>
      <c r="B394" s="12" t="s">
        <v>412</v>
      </c>
      <c r="C394" s="12" t="s">
        <v>315</v>
      </c>
      <c r="D394" s="53" t="s">
        <v>367</v>
      </c>
      <c r="E394" s="55" t="s">
        <v>119</v>
      </c>
      <c r="F394" s="48">
        <f>SUM(Функциональная!E482)</f>
        <v>195.4</v>
      </c>
    </row>
    <row r="395" spans="1:6" ht="47.25">
      <c r="A395" s="7" t="s">
        <v>370</v>
      </c>
      <c r="B395" s="8" t="s">
        <v>412</v>
      </c>
      <c r="C395" s="9" t="s">
        <v>315</v>
      </c>
      <c r="D395" s="47" t="s">
        <v>369</v>
      </c>
      <c r="E395" s="54" t="s">
        <v>28</v>
      </c>
      <c r="F395" s="49">
        <f>SUM(F396)</f>
        <v>64.7</v>
      </c>
    </row>
    <row r="396" spans="1:6" ht="15.75">
      <c r="A396" s="11" t="s">
        <v>120</v>
      </c>
      <c r="B396" s="12" t="s">
        <v>412</v>
      </c>
      <c r="C396" s="12" t="s">
        <v>315</v>
      </c>
      <c r="D396" s="53" t="s">
        <v>369</v>
      </c>
      <c r="E396" s="55" t="s">
        <v>119</v>
      </c>
      <c r="F396" s="48">
        <f>SUM(Функциональная!E484)</f>
        <v>64.7</v>
      </c>
    </row>
    <row r="397" spans="1:6" ht="47.25">
      <c r="A397" s="72" t="s">
        <v>476</v>
      </c>
      <c r="B397" s="8" t="s">
        <v>412</v>
      </c>
      <c r="C397" s="54" t="s">
        <v>315</v>
      </c>
      <c r="D397" s="54" t="s">
        <v>475</v>
      </c>
      <c r="E397" s="54" t="s">
        <v>28</v>
      </c>
      <c r="F397" s="49">
        <f>SUM(F398)</f>
        <v>1897.1</v>
      </c>
    </row>
    <row r="398" spans="1:6" ht="15.75">
      <c r="A398" s="72" t="s">
        <v>120</v>
      </c>
      <c r="B398" s="12" t="s">
        <v>412</v>
      </c>
      <c r="C398" s="55" t="s">
        <v>315</v>
      </c>
      <c r="D398" s="55" t="s">
        <v>475</v>
      </c>
      <c r="E398" s="55" t="s">
        <v>119</v>
      </c>
      <c r="F398" s="48">
        <f>SUM(Функциональная!E486)</f>
        <v>1897.1</v>
      </c>
    </row>
    <row r="399" spans="1:6" ht="15" customHeight="1">
      <c r="A399" s="7" t="s">
        <v>375</v>
      </c>
      <c r="B399" s="8" t="s">
        <v>412</v>
      </c>
      <c r="C399" s="9" t="s">
        <v>374</v>
      </c>
      <c r="D399" s="47" t="s">
        <v>28</v>
      </c>
      <c r="E399" s="54" t="s">
        <v>28</v>
      </c>
      <c r="F399" s="49">
        <f>SUM(F400+F405)</f>
        <v>11576.5</v>
      </c>
    </row>
    <row r="400" spans="1:7" ht="15" customHeight="1">
      <c r="A400" s="7" t="s">
        <v>318</v>
      </c>
      <c r="B400" s="54" t="s">
        <v>412</v>
      </c>
      <c r="C400" s="54" t="s">
        <v>374</v>
      </c>
      <c r="D400" s="54" t="s">
        <v>317</v>
      </c>
      <c r="E400" s="54"/>
      <c r="F400" s="49">
        <f>SUM(F401+F403)</f>
        <v>4877.4</v>
      </c>
      <c r="G400" s="184"/>
    </row>
    <row r="401" spans="1:7" ht="45.75" customHeight="1">
      <c r="A401" s="134" t="s">
        <v>351</v>
      </c>
      <c r="B401" s="78" t="s">
        <v>412</v>
      </c>
      <c r="C401" s="78" t="s">
        <v>374</v>
      </c>
      <c r="D401" s="134" t="s">
        <v>350</v>
      </c>
      <c r="E401" s="78" t="s">
        <v>28</v>
      </c>
      <c r="F401" s="93">
        <f>SUM(F402)</f>
        <v>2237.4</v>
      </c>
      <c r="G401" s="185"/>
    </row>
    <row r="402" spans="1:7" ht="18" customHeight="1">
      <c r="A402" s="95" t="s">
        <v>120</v>
      </c>
      <c r="B402" s="75" t="s">
        <v>412</v>
      </c>
      <c r="C402" s="75" t="s">
        <v>374</v>
      </c>
      <c r="D402" s="75" t="s">
        <v>350</v>
      </c>
      <c r="E402" s="75" t="s">
        <v>119</v>
      </c>
      <c r="F402" s="94">
        <f>SUM(Функциональная!E500)</f>
        <v>2237.4</v>
      </c>
      <c r="G402" s="185"/>
    </row>
    <row r="403" spans="1:6" ht="61.5" customHeight="1">
      <c r="A403" s="7" t="s">
        <v>25</v>
      </c>
      <c r="B403" s="8" t="s">
        <v>412</v>
      </c>
      <c r="C403" s="9" t="s">
        <v>374</v>
      </c>
      <c r="D403" s="47" t="s">
        <v>352</v>
      </c>
      <c r="E403" s="54" t="s">
        <v>28</v>
      </c>
      <c r="F403" s="49">
        <f>SUM(F404)</f>
        <v>2640</v>
      </c>
    </row>
    <row r="404" spans="1:6" ht="15" customHeight="1">
      <c r="A404" s="11" t="s">
        <v>120</v>
      </c>
      <c r="B404" s="12" t="s">
        <v>412</v>
      </c>
      <c r="C404" s="12" t="s">
        <v>374</v>
      </c>
      <c r="D404" s="53" t="s">
        <v>352</v>
      </c>
      <c r="E404" s="55" t="s">
        <v>119</v>
      </c>
      <c r="F404" s="48">
        <f>SUM(Функциональная!E502)</f>
        <v>2640</v>
      </c>
    </row>
    <row r="405" spans="1:6" ht="17.25" customHeight="1">
      <c r="A405" s="7" t="s">
        <v>240</v>
      </c>
      <c r="B405" s="8" t="s">
        <v>412</v>
      </c>
      <c r="C405" s="9" t="s">
        <v>374</v>
      </c>
      <c r="D405" s="47" t="s">
        <v>239</v>
      </c>
      <c r="E405" s="54" t="s">
        <v>28</v>
      </c>
      <c r="F405" s="49">
        <f>SUM(F406+F408+F410+F412)</f>
        <v>6699.1</v>
      </c>
    </row>
    <row r="406" spans="1:6" ht="31.5" customHeight="1">
      <c r="A406" s="7" t="s">
        <v>381</v>
      </c>
      <c r="B406" s="8" t="s">
        <v>412</v>
      </c>
      <c r="C406" s="9" t="s">
        <v>374</v>
      </c>
      <c r="D406" s="47" t="s">
        <v>380</v>
      </c>
      <c r="E406" s="54" t="s">
        <v>28</v>
      </c>
      <c r="F406" s="49">
        <f>SUM(F407)</f>
        <v>1782</v>
      </c>
    </row>
    <row r="407" spans="1:6" ht="17.25" customHeight="1">
      <c r="A407" s="95" t="s">
        <v>120</v>
      </c>
      <c r="B407" s="75" t="s">
        <v>412</v>
      </c>
      <c r="C407" s="75" t="s">
        <v>374</v>
      </c>
      <c r="D407" s="75" t="s">
        <v>380</v>
      </c>
      <c r="E407" s="75" t="s">
        <v>119</v>
      </c>
      <c r="F407" s="94">
        <f>SUM(Функциональная!E508)</f>
        <v>1782</v>
      </c>
    </row>
    <row r="408" spans="1:6" ht="15.75">
      <c r="A408" s="7" t="s">
        <v>383</v>
      </c>
      <c r="B408" s="8" t="s">
        <v>412</v>
      </c>
      <c r="C408" s="9" t="s">
        <v>374</v>
      </c>
      <c r="D408" s="47" t="s">
        <v>382</v>
      </c>
      <c r="E408" s="54" t="s">
        <v>28</v>
      </c>
      <c r="F408" s="49">
        <f>SUM(F409)</f>
        <v>792.2</v>
      </c>
    </row>
    <row r="409" spans="1:6" ht="48.75" customHeight="1">
      <c r="A409" s="11" t="s">
        <v>385</v>
      </c>
      <c r="B409" s="12" t="s">
        <v>412</v>
      </c>
      <c r="C409" s="12" t="s">
        <v>374</v>
      </c>
      <c r="D409" s="53" t="s">
        <v>382</v>
      </c>
      <c r="E409" s="55" t="s">
        <v>384</v>
      </c>
      <c r="F409" s="48">
        <f>SUM(Функциональная!E510)</f>
        <v>792.2</v>
      </c>
    </row>
    <row r="410" spans="1:6" ht="18.75" customHeight="1">
      <c r="A410" s="7" t="s">
        <v>387</v>
      </c>
      <c r="B410" s="8" t="s">
        <v>412</v>
      </c>
      <c r="C410" s="9" t="s">
        <v>374</v>
      </c>
      <c r="D410" s="47" t="s">
        <v>386</v>
      </c>
      <c r="E410" s="54" t="s">
        <v>28</v>
      </c>
      <c r="F410" s="49">
        <f>SUM(F411)</f>
        <v>868.5</v>
      </c>
    </row>
    <row r="411" spans="1:6" ht="47.25" customHeight="1">
      <c r="A411" s="11" t="s">
        <v>385</v>
      </c>
      <c r="B411" s="12" t="s">
        <v>412</v>
      </c>
      <c r="C411" s="12" t="s">
        <v>374</v>
      </c>
      <c r="D411" s="53" t="s">
        <v>386</v>
      </c>
      <c r="E411" s="55" t="s">
        <v>384</v>
      </c>
      <c r="F411" s="48">
        <f>SUM(Функциональная!E512)</f>
        <v>868.5</v>
      </c>
    </row>
    <row r="412" spans="1:6" ht="14.25" customHeight="1">
      <c r="A412" s="7" t="s">
        <v>391</v>
      </c>
      <c r="B412" s="8" t="s">
        <v>412</v>
      </c>
      <c r="C412" s="9" t="s">
        <v>374</v>
      </c>
      <c r="D412" s="47" t="s">
        <v>388</v>
      </c>
      <c r="E412" s="54" t="s">
        <v>28</v>
      </c>
      <c r="F412" s="49">
        <f>SUM(F413)</f>
        <v>3256.4</v>
      </c>
    </row>
    <row r="413" spans="1:6" ht="46.5" customHeight="1">
      <c r="A413" s="11" t="s">
        <v>385</v>
      </c>
      <c r="B413" s="12" t="s">
        <v>412</v>
      </c>
      <c r="C413" s="12" t="s">
        <v>374</v>
      </c>
      <c r="D413" s="53" t="s">
        <v>388</v>
      </c>
      <c r="E413" s="55" t="s">
        <v>384</v>
      </c>
      <c r="F413" s="48">
        <f>SUM(Функциональная!E514)</f>
        <v>3256.4</v>
      </c>
    </row>
    <row r="414" spans="1:6" ht="15.75">
      <c r="A414" s="7" t="s">
        <v>393</v>
      </c>
      <c r="B414" s="8" t="s">
        <v>412</v>
      </c>
      <c r="C414" s="9" t="s">
        <v>392</v>
      </c>
      <c r="D414" s="47" t="s">
        <v>28</v>
      </c>
      <c r="E414" s="54" t="s">
        <v>28</v>
      </c>
      <c r="F414" s="49">
        <f>SUM(F415+F423)</f>
        <v>10158.6</v>
      </c>
    </row>
    <row r="415" spans="1:6" ht="48.75" customHeight="1">
      <c r="A415" s="7" t="s">
        <v>38</v>
      </c>
      <c r="B415" s="8" t="s">
        <v>412</v>
      </c>
      <c r="C415" s="9" t="s">
        <v>392</v>
      </c>
      <c r="D415" s="47" t="s">
        <v>37</v>
      </c>
      <c r="E415" s="54" t="s">
        <v>28</v>
      </c>
      <c r="F415" s="49">
        <f>SUM(F416)</f>
        <v>8708.6</v>
      </c>
    </row>
    <row r="416" spans="1:6" ht="15.75">
      <c r="A416" s="7" t="s">
        <v>47</v>
      </c>
      <c r="B416" s="8" t="s">
        <v>412</v>
      </c>
      <c r="C416" s="9" t="s">
        <v>392</v>
      </c>
      <c r="D416" s="47" t="s">
        <v>46</v>
      </c>
      <c r="E416" s="54" t="s">
        <v>28</v>
      </c>
      <c r="F416" s="49">
        <f>SUM(F417+F419+F421)</f>
        <v>8708.6</v>
      </c>
    </row>
    <row r="417" spans="1:6" ht="43.5" customHeight="1">
      <c r="A417" s="7" t="s">
        <v>395</v>
      </c>
      <c r="B417" s="8" t="s">
        <v>412</v>
      </c>
      <c r="C417" s="9" t="s">
        <v>392</v>
      </c>
      <c r="D417" s="47" t="s">
        <v>394</v>
      </c>
      <c r="E417" s="54" t="s">
        <v>28</v>
      </c>
      <c r="F417" s="49">
        <f>SUM(F418)</f>
        <v>1680</v>
      </c>
    </row>
    <row r="418" spans="1:6" ht="15.75">
      <c r="A418" s="11" t="s">
        <v>42</v>
      </c>
      <c r="B418" s="12" t="s">
        <v>412</v>
      </c>
      <c r="C418" s="12" t="s">
        <v>392</v>
      </c>
      <c r="D418" s="53" t="s">
        <v>394</v>
      </c>
      <c r="E418" s="55" t="s">
        <v>41</v>
      </c>
      <c r="F418" s="48">
        <f>SUM(Функциональная!E519)</f>
        <v>1680</v>
      </c>
    </row>
    <row r="419" spans="1:6" ht="31.5">
      <c r="A419" s="7" t="s">
        <v>397</v>
      </c>
      <c r="B419" s="8" t="s">
        <v>412</v>
      </c>
      <c r="C419" s="9" t="s">
        <v>392</v>
      </c>
      <c r="D419" s="47" t="s">
        <v>396</v>
      </c>
      <c r="E419" s="54" t="s">
        <v>28</v>
      </c>
      <c r="F419" s="49">
        <f>SUM(F420)</f>
        <v>6336</v>
      </c>
    </row>
    <row r="420" spans="1:6" ht="15.75">
      <c r="A420" s="11" t="s">
        <v>42</v>
      </c>
      <c r="B420" s="12" t="s">
        <v>412</v>
      </c>
      <c r="C420" s="12" t="s">
        <v>392</v>
      </c>
      <c r="D420" s="53" t="s">
        <v>396</v>
      </c>
      <c r="E420" s="55" t="s">
        <v>41</v>
      </c>
      <c r="F420" s="48">
        <f>SUM(Функциональная!E521)</f>
        <v>6336</v>
      </c>
    </row>
    <row r="421" spans="1:6" ht="15.75">
      <c r="A421" s="7" t="s">
        <v>399</v>
      </c>
      <c r="B421" s="8" t="s">
        <v>412</v>
      </c>
      <c r="C421" s="9" t="s">
        <v>392</v>
      </c>
      <c r="D421" s="47" t="s">
        <v>398</v>
      </c>
      <c r="E421" s="54" t="s">
        <v>28</v>
      </c>
      <c r="F421" s="49">
        <f>SUM(F422)</f>
        <v>692.6</v>
      </c>
    </row>
    <row r="422" spans="1:6" ht="15.75">
      <c r="A422" s="11" t="s">
        <v>42</v>
      </c>
      <c r="B422" s="12" t="s">
        <v>412</v>
      </c>
      <c r="C422" s="12" t="s">
        <v>392</v>
      </c>
      <c r="D422" s="53" t="s">
        <v>398</v>
      </c>
      <c r="E422" s="55" t="s">
        <v>41</v>
      </c>
      <c r="F422" s="48">
        <f>SUM(Функциональная!E523)</f>
        <v>692.6</v>
      </c>
    </row>
    <row r="423" spans="1:6" ht="14.25" customHeight="1">
      <c r="A423" s="7" t="s">
        <v>92</v>
      </c>
      <c r="B423" s="8" t="s">
        <v>412</v>
      </c>
      <c r="C423" s="9" t="s">
        <v>392</v>
      </c>
      <c r="D423" s="47" t="s">
        <v>91</v>
      </c>
      <c r="E423" s="54" t="s">
        <v>28</v>
      </c>
      <c r="F423" s="49">
        <f>SUM(F424+F426)</f>
        <v>1450</v>
      </c>
    </row>
    <row r="424" spans="1:6" ht="31.5">
      <c r="A424" s="7" t="s">
        <v>527</v>
      </c>
      <c r="B424" s="8" t="s">
        <v>412</v>
      </c>
      <c r="C424" s="9" t="s">
        <v>392</v>
      </c>
      <c r="D424" s="47" t="s">
        <v>400</v>
      </c>
      <c r="E424" s="54" t="s">
        <v>28</v>
      </c>
      <c r="F424" s="49">
        <f>SUM(F425)</f>
        <v>1200</v>
      </c>
    </row>
    <row r="425" spans="1:6" ht="15.75">
      <c r="A425" s="11" t="s">
        <v>327</v>
      </c>
      <c r="B425" s="12" t="s">
        <v>412</v>
      </c>
      <c r="C425" s="12" t="s">
        <v>392</v>
      </c>
      <c r="D425" s="53" t="s">
        <v>400</v>
      </c>
      <c r="E425" s="55" t="s">
        <v>372</v>
      </c>
      <c r="F425" s="48">
        <f>SUM(Функциональная!E526)</f>
        <v>1200</v>
      </c>
    </row>
    <row r="426" spans="1:6" ht="15.75">
      <c r="A426" s="7" t="s">
        <v>526</v>
      </c>
      <c r="B426" s="8" t="s">
        <v>412</v>
      </c>
      <c r="C426" s="9" t="s">
        <v>392</v>
      </c>
      <c r="D426" s="47" t="s">
        <v>401</v>
      </c>
      <c r="E426" s="54" t="s">
        <v>28</v>
      </c>
      <c r="F426" s="49">
        <f>SUM(F427)</f>
        <v>250</v>
      </c>
    </row>
    <row r="427" spans="1:6" ht="16.5" thickBot="1">
      <c r="A427" s="31" t="s">
        <v>327</v>
      </c>
      <c r="B427" s="32" t="s">
        <v>412</v>
      </c>
      <c r="C427" s="32" t="s">
        <v>392</v>
      </c>
      <c r="D427" s="44" t="s">
        <v>401</v>
      </c>
      <c r="E427" s="56" t="s">
        <v>372</v>
      </c>
      <c r="F427" s="50">
        <f>SUM(Функциональная!E528)</f>
        <v>250</v>
      </c>
    </row>
    <row r="428" spans="1:6" ht="31.5" customHeight="1" thickBot="1">
      <c r="A428" s="38" t="s">
        <v>414</v>
      </c>
      <c r="B428" s="39" t="s">
        <v>415</v>
      </c>
      <c r="C428" s="40" t="s">
        <v>28</v>
      </c>
      <c r="D428" s="40" t="s">
        <v>28</v>
      </c>
      <c r="E428" s="40" t="s">
        <v>28</v>
      </c>
      <c r="F428" s="41">
        <f>SUM(F429+F505+F513)</f>
        <v>113705.90000000001</v>
      </c>
    </row>
    <row r="429" spans="1:6" ht="15.75">
      <c r="A429" s="7" t="s">
        <v>139</v>
      </c>
      <c r="B429" s="8" t="s">
        <v>415</v>
      </c>
      <c r="C429" s="9" t="s">
        <v>138</v>
      </c>
      <c r="D429" s="9" t="s">
        <v>28</v>
      </c>
      <c r="E429" s="9" t="s">
        <v>28</v>
      </c>
      <c r="F429" s="10">
        <f>SUM(F430+F450+F464+F492)</f>
        <v>110989.90000000001</v>
      </c>
    </row>
    <row r="430" spans="1:6" s="70" customFormat="1" ht="15.75">
      <c r="A430" s="80" t="s">
        <v>141</v>
      </c>
      <c r="B430" s="8" t="s">
        <v>415</v>
      </c>
      <c r="C430" s="81" t="s">
        <v>140</v>
      </c>
      <c r="D430" s="82" t="s">
        <v>28</v>
      </c>
      <c r="E430" s="82" t="s">
        <v>28</v>
      </c>
      <c r="F430" s="83">
        <f>SUM(F431+F442)</f>
        <v>59856.8</v>
      </c>
    </row>
    <row r="431" spans="1:6" s="70" customFormat="1" ht="31.5">
      <c r="A431" s="80" t="s">
        <v>143</v>
      </c>
      <c r="B431" s="8" t="s">
        <v>415</v>
      </c>
      <c r="C431" s="81" t="s">
        <v>140</v>
      </c>
      <c r="D431" s="82" t="s">
        <v>142</v>
      </c>
      <c r="E431" s="82" t="s">
        <v>28</v>
      </c>
      <c r="F431" s="83">
        <f>SUM(F437+F432)</f>
        <v>55952.8</v>
      </c>
    </row>
    <row r="432" spans="1:6" s="70" customFormat="1" ht="63">
      <c r="A432" s="134" t="s">
        <v>5</v>
      </c>
      <c r="B432" s="78" t="s">
        <v>415</v>
      </c>
      <c r="C432" s="78" t="s">
        <v>140</v>
      </c>
      <c r="D432" s="78" t="s">
        <v>2</v>
      </c>
      <c r="E432" s="78"/>
      <c r="F432" s="93">
        <f>SUM(F433+F435)</f>
        <v>36825</v>
      </c>
    </row>
    <row r="433" spans="1:6" s="70" customFormat="1" ht="31.5">
      <c r="A433" s="134" t="s">
        <v>506</v>
      </c>
      <c r="B433" s="78" t="s">
        <v>415</v>
      </c>
      <c r="C433" s="78" t="s">
        <v>140</v>
      </c>
      <c r="D433" s="78" t="s">
        <v>3</v>
      </c>
      <c r="E433" s="78"/>
      <c r="F433" s="93">
        <f>SUM(F434)</f>
        <v>1541</v>
      </c>
    </row>
    <row r="434" spans="1:6" s="70" customFormat="1" ht="15.75">
      <c r="A434" s="95" t="s">
        <v>149</v>
      </c>
      <c r="B434" s="78" t="s">
        <v>415</v>
      </c>
      <c r="C434" s="78" t="s">
        <v>140</v>
      </c>
      <c r="D434" s="78" t="s">
        <v>3</v>
      </c>
      <c r="E434" s="78" t="s">
        <v>146</v>
      </c>
      <c r="F434" s="93">
        <f>SUM(Функциональная!E149)</f>
        <v>1541</v>
      </c>
    </row>
    <row r="435" spans="1:6" s="70" customFormat="1" ht="47.25">
      <c r="A435" s="134" t="s">
        <v>6</v>
      </c>
      <c r="B435" s="78" t="s">
        <v>415</v>
      </c>
      <c r="C435" s="78" t="s">
        <v>140</v>
      </c>
      <c r="D435" s="78" t="s">
        <v>4</v>
      </c>
      <c r="E435" s="78"/>
      <c r="F435" s="93">
        <f>SUM(F436)</f>
        <v>35284</v>
      </c>
    </row>
    <row r="436" spans="1:6" s="70" customFormat="1" ht="15.75">
      <c r="A436" s="95" t="s">
        <v>149</v>
      </c>
      <c r="B436" s="78" t="s">
        <v>415</v>
      </c>
      <c r="C436" s="78" t="s">
        <v>140</v>
      </c>
      <c r="D436" s="78" t="s">
        <v>4</v>
      </c>
      <c r="E436" s="78" t="s">
        <v>148</v>
      </c>
      <c r="F436" s="93">
        <f>SUM(Функциональная!E151)</f>
        <v>35284</v>
      </c>
    </row>
    <row r="437" spans="1:6" s="70" customFormat="1" ht="47.25">
      <c r="A437" s="80" t="s">
        <v>145</v>
      </c>
      <c r="B437" s="8" t="s">
        <v>415</v>
      </c>
      <c r="C437" s="81" t="s">
        <v>140</v>
      </c>
      <c r="D437" s="82" t="s">
        <v>144</v>
      </c>
      <c r="E437" s="82" t="s">
        <v>28</v>
      </c>
      <c r="F437" s="83">
        <f>SUM(F438+F440)</f>
        <v>19127.8</v>
      </c>
    </row>
    <row r="438" spans="1:6" s="70" customFormat="1" ht="28.5" customHeight="1">
      <c r="A438" s="96" t="s">
        <v>506</v>
      </c>
      <c r="B438" s="8" t="s">
        <v>415</v>
      </c>
      <c r="C438" s="42" t="s">
        <v>140</v>
      </c>
      <c r="D438" s="42" t="s">
        <v>507</v>
      </c>
      <c r="E438" s="42" t="s">
        <v>28</v>
      </c>
      <c r="F438" s="97">
        <f>SUM(F439:F439)</f>
        <v>861.8</v>
      </c>
    </row>
    <row r="439" spans="1:6" s="70" customFormat="1" ht="15.75">
      <c r="A439" s="95" t="s">
        <v>147</v>
      </c>
      <c r="B439" s="12" t="s">
        <v>415</v>
      </c>
      <c r="C439" s="75" t="s">
        <v>140</v>
      </c>
      <c r="D439" s="75" t="s">
        <v>507</v>
      </c>
      <c r="E439" s="75" t="s">
        <v>146</v>
      </c>
      <c r="F439" s="94">
        <f>SUM(Функциональная!E154)</f>
        <v>861.8</v>
      </c>
    </row>
    <row r="440" spans="1:6" s="70" customFormat="1" ht="45.75" customHeight="1">
      <c r="A440" s="134" t="s">
        <v>587</v>
      </c>
      <c r="B440" s="77" t="s">
        <v>415</v>
      </c>
      <c r="C440" s="78" t="s">
        <v>140</v>
      </c>
      <c r="D440" s="78" t="s">
        <v>586</v>
      </c>
      <c r="E440" s="78"/>
      <c r="F440" s="93">
        <f>SUM(F441)</f>
        <v>18266</v>
      </c>
    </row>
    <row r="441" spans="1:6" s="70" customFormat="1" ht="15.75">
      <c r="A441" s="95" t="s">
        <v>149</v>
      </c>
      <c r="B441" s="12" t="s">
        <v>415</v>
      </c>
      <c r="C441" s="75" t="s">
        <v>140</v>
      </c>
      <c r="D441" s="75" t="s">
        <v>586</v>
      </c>
      <c r="E441" s="75" t="s">
        <v>148</v>
      </c>
      <c r="F441" s="94">
        <f>SUM(Функциональная!E156)</f>
        <v>18266</v>
      </c>
    </row>
    <row r="442" spans="1:6" s="70" customFormat="1" ht="15.75">
      <c r="A442" s="134" t="s">
        <v>92</v>
      </c>
      <c r="B442" s="78" t="s">
        <v>415</v>
      </c>
      <c r="C442" s="78" t="s">
        <v>140</v>
      </c>
      <c r="D442" s="78" t="s">
        <v>91</v>
      </c>
      <c r="E442" s="78" t="s">
        <v>28</v>
      </c>
      <c r="F442" s="93">
        <f>SUM(F448+F443)</f>
        <v>3904</v>
      </c>
    </row>
    <row r="443" spans="1:6" s="70" customFormat="1" ht="45.75" customHeight="1">
      <c r="A443" s="80" t="s">
        <v>541</v>
      </c>
      <c r="B443" s="81" t="s">
        <v>415</v>
      </c>
      <c r="C443" s="78" t="s">
        <v>140</v>
      </c>
      <c r="D443" s="82" t="s">
        <v>540</v>
      </c>
      <c r="E443" s="82" t="s">
        <v>28</v>
      </c>
      <c r="F443" s="83">
        <f>SUM(F445+F446)</f>
        <v>3854</v>
      </c>
    </row>
    <row r="444" spans="1:6" s="70" customFormat="1" ht="31.5">
      <c r="A444" s="80" t="s">
        <v>553</v>
      </c>
      <c r="B444" s="84" t="s">
        <v>415</v>
      </c>
      <c r="C444" s="78" t="s">
        <v>140</v>
      </c>
      <c r="D444" s="82" t="s">
        <v>552</v>
      </c>
      <c r="E444" s="82" t="s">
        <v>28</v>
      </c>
      <c r="F444" s="83">
        <f>SUM(F445)</f>
        <v>150</v>
      </c>
    </row>
    <row r="445" spans="1:6" s="70" customFormat="1" ht="15.75">
      <c r="A445" s="76" t="s">
        <v>42</v>
      </c>
      <c r="B445" s="75" t="s">
        <v>415</v>
      </c>
      <c r="C445" s="75" t="s">
        <v>140</v>
      </c>
      <c r="D445" s="84" t="s">
        <v>552</v>
      </c>
      <c r="E445" s="84" t="s">
        <v>41</v>
      </c>
      <c r="F445" s="85">
        <v>150</v>
      </c>
    </row>
    <row r="446" spans="1:6" s="70" customFormat="1" ht="31.5">
      <c r="A446" s="80" t="s">
        <v>518</v>
      </c>
      <c r="B446" s="81" t="s">
        <v>415</v>
      </c>
      <c r="C446" s="78" t="s">
        <v>140</v>
      </c>
      <c r="D446" s="82" t="s">
        <v>557</v>
      </c>
      <c r="E446" s="82" t="s">
        <v>28</v>
      </c>
      <c r="F446" s="83">
        <f>SUM(F447)</f>
        <v>3704</v>
      </c>
    </row>
    <row r="447" spans="1:6" s="70" customFormat="1" ht="15.75">
      <c r="A447" s="76" t="s">
        <v>42</v>
      </c>
      <c r="B447" s="84" t="s">
        <v>415</v>
      </c>
      <c r="C447" s="75" t="s">
        <v>140</v>
      </c>
      <c r="D447" s="84" t="s">
        <v>557</v>
      </c>
      <c r="E447" s="84" t="s">
        <v>41</v>
      </c>
      <c r="F447" s="85">
        <f>SUM(Функциональная!E162)</f>
        <v>3704</v>
      </c>
    </row>
    <row r="448" spans="1:6" s="70" customFormat="1" ht="63">
      <c r="A448" s="7" t="s">
        <v>151</v>
      </c>
      <c r="B448" s="12" t="s">
        <v>415</v>
      </c>
      <c r="C448" s="8" t="s">
        <v>140</v>
      </c>
      <c r="D448" s="9" t="s">
        <v>150</v>
      </c>
      <c r="E448" s="9" t="s">
        <v>28</v>
      </c>
      <c r="F448" s="10">
        <f>SUM(F449)</f>
        <v>50</v>
      </c>
    </row>
    <row r="449" spans="1:6" s="70" customFormat="1" ht="18" customHeight="1">
      <c r="A449" s="11" t="s">
        <v>42</v>
      </c>
      <c r="B449" s="8" t="s">
        <v>415</v>
      </c>
      <c r="C449" s="12" t="s">
        <v>140</v>
      </c>
      <c r="D449" s="12" t="s">
        <v>150</v>
      </c>
      <c r="E449" s="12" t="s">
        <v>41</v>
      </c>
      <c r="F449" s="13">
        <f>SUM(Функциональная!E164)</f>
        <v>50</v>
      </c>
    </row>
    <row r="450" spans="1:6" s="70" customFormat="1" ht="15.75">
      <c r="A450" s="7" t="s">
        <v>153</v>
      </c>
      <c r="B450" s="8" t="s">
        <v>415</v>
      </c>
      <c r="C450" s="8" t="s">
        <v>152</v>
      </c>
      <c r="D450" s="9" t="s">
        <v>28</v>
      </c>
      <c r="E450" s="9" t="s">
        <v>28</v>
      </c>
      <c r="F450" s="10">
        <f>SUM(F454+F451)</f>
        <v>8667.5</v>
      </c>
    </row>
    <row r="451" spans="1:6" s="70" customFormat="1" ht="15.75">
      <c r="A451" s="80" t="s">
        <v>68</v>
      </c>
      <c r="B451" s="81" t="s">
        <v>415</v>
      </c>
      <c r="C451" s="81" t="s">
        <v>152</v>
      </c>
      <c r="D451" s="82" t="s">
        <v>69</v>
      </c>
      <c r="E451" s="82" t="s">
        <v>28</v>
      </c>
      <c r="F451" s="83">
        <f>SUM(F453)</f>
        <v>38.5</v>
      </c>
    </row>
    <row r="452" spans="1:6" s="70" customFormat="1" ht="15.75">
      <c r="A452" s="80" t="s">
        <v>71</v>
      </c>
      <c r="B452" s="81" t="s">
        <v>415</v>
      </c>
      <c r="C452" s="81" t="s">
        <v>152</v>
      </c>
      <c r="D452" s="82" t="s">
        <v>70</v>
      </c>
      <c r="E452" s="82" t="s">
        <v>28</v>
      </c>
      <c r="F452" s="83">
        <f>SUM(F453)</f>
        <v>38.5</v>
      </c>
    </row>
    <row r="453" spans="1:6" s="70" customFormat="1" ht="15.75">
      <c r="A453" s="76" t="s">
        <v>42</v>
      </c>
      <c r="B453" s="84" t="s">
        <v>415</v>
      </c>
      <c r="C453" s="84" t="s">
        <v>152</v>
      </c>
      <c r="D453" s="84" t="s">
        <v>70</v>
      </c>
      <c r="E453" s="84" t="s">
        <v>41</v>
      </c>
      <c r="F453" s="85">
        <f>SUM(Функциональная!E168)</f>
        <v>38.5</v>
      </c>
    </row>
    <row r="454" spans="1:6" s="70" customFormat="1" ht="15.75">
      <c r="A454" s="7" t="s">
        <v>92</v>
      </c>
      <c r="B454" s="8" t="s">
        <v>415</v>
      </c>
      <c r="C454" s="8" t="s">
        <v>152</v>
      </c>
      <c r="D454" s="9" t="s">
        <v>91</v>
      </c>
      <c r="E454" s="9" t="s">
        <v>28</v>
      </c>
      <c r="F454" s="10">
        <f>SUM(F455+F458)</f>
        <v>8629</v>
      </c>
    </row>
    <row r="455" spans="1:6" s="70" customFormat="1" ht="31.5">
      <c r="A455" s="7" t="s">
        <v>155</v>
      </c>
      <c r="B455" s="8" t="s">
        <v>415</v>
      </c>
      <c r="C455" s="8" t="s">
        <v>152</v>
      </c>
      <c r="D455" s="9" t="s">
        <v>154</v>
      </c>
      <c r="E455" s="9" t="s">
        <v>28</v>
      </c>
      <c r="F455" s="10">
        <f>SUM(F456:F457)</f>
        <v>2775.2</v>
      </c>
    </row>
    <row r="456" spans="1:6" s="70" customFormat="1" ht="15.75">
      <c r="A456" s="95" t="s">
        <v>149</v>
      </c>
      <c r="B456" s="75" t="s">
        <v>415</v>
      </c>
      <c r="C456" s="75" t="s">
        <v>152</v>
      </c>
      <c r="D456" s="75" t="s">
        <v>154</v>
      </c>
      <c r="E456" s="75" t="s">
        <v>148</v>
      </c>
      <c r="F456" s="94">
        <f>SUM(Функциональная!E171)</f>
        <v>1480.1</v>
      </c>
    </row>
    <row r="457" spans="1:6" s="70" customFormat="1" ht="15.75">
      <c r="A457" s="31" t="s">
        <v>42</v>
      </c>
      <c r="B457" s="12" t="s">
        <v>415</v>
      </c>
      <c r="C457" s="32" t="s">
        <v>152</v>
      </c>
      <c r="D457" s="32" t="s">
        <v>154</v>
      </c>
      <c r="E457" s="98" t="s">
        <v>41</v>
      </c>
      <c r="F457" s="33">
        <f>SUM(Функциональная!E172)</f>
        <v>1295.1</v>
      </c>
    </row>
    <row r="458" spans="1:6" s="70" customFormat="1" ht="47.25" customHeight="1">
      <c r="A458" s="80" t="s">
        <v>541</v>
      </c>
      <c r="B458" s="78" t="s">
        <v>415</v>
      </c>
      <c r="C458" s="78" t="s">
        <v>152</v>
      </c>
      <c r="D458" s="82" t="s">
        <v>540</v>
      </c>
      <c r="E458" s="82" t="s">
        <v>28</v>
      </c>
      <c r="F458" s="83">
        <f>SUM(F460+F461)</f>
        <v>5853.8</v>
      </c>
    </row>
    <row r="459" spans="1:6" s="70" customFormat="1" ht="31.5">
      <c r="A459" s="80" t="s">
        <v>517</v>
      </c>
      <c r="B459" s="78" t="s">
        <v>415</v>
      </c>
      <c r="C459" s="78" t="s">
        <v>152</v>
      </c>
      <c r="D459" s="82" t="s">
        <v>554</v>
      </c>
      <c r="E459" s="82" t="s">
        <v>28</v>
      </c>
      <c r="F459" s="83">
        <f>SUM(F460)</f>
        <v>319.6</v>
      </c>
    </row>
    <row r="460" spans="1:6" s="70" customFormat="1" ht="15.75">
      <c r="A460" s="76" t="s">
        <v>42</v>
      </c>
      <c r="B460" s="75" t="s">
        <v>415</v>
      </c>
      <c r="C460" s="75" t="s">
        <v>152</v>
      </c>
      <c r="D460" s="84" t="s">
        <v>554</v>
      </c>
      <c r="E460" s="84" t="s">
        <v>41</v>
      </c>
      <c r="F460" s="85">
        <f>SUM(Функциональная!E175)</f>
        <v>319.6</v>
      </c>
    </row>
    <row r="461" spans="1:6" s="70" customFormat="1" ht="47.25">
      <c r="A461" s="80" t="s">
        <v>555</v>
      </c>
      <c r="B461" s="78" t="s">
        <v>415</v>
      </c>
      <c r="C461" s="78" t="s">
        <v>152</v>
      </c>
      <c r="D461" s="82" t="s">
        <v>556</v>
      </c>
      <c r="E461" s="82" t="s">
        <v>28</v>
      </c>
      <c r="F461" s="83">
        <f>SUM(F462:F463)</f>
        <v>5534.2</v>
      </c>
    </row>
    <row r="462" spans="1:6" s="70" customFormat="1" ht="15.75">
      <c r="A462" s="95" t="s">
        <v>149</v>
      </c>
      <c r="B462" s="75" t="s">
        <v>415</v>
      </c>
      <c r="C462" s="75" t="s">
        <v>152</v>
      </c>
      <c r="D462" s="84" t="s">
        <v>556</v>
      </c>
      <c r="E462" s="84" t="s">
        <v>148</v>
      </c>
      <c r="F462" s="138">
        <f>SUM(Функциональная!E177)</f>
        <v>1495.6</v>
      </c>
    </row>
    <row r="463" spans="1:6" s="70" customFormat="1" ht="15.75">
      <c r="A463" s="76" t="s">
        <v>42</v>
      </c>
      <c r="B463" s="75" t="s">
        <v>415</v>
      </c>
      <c r="C463" s="75" t="s">
        <v>152</v>
      </c>
      <c r="D463" s="84" t="s">
        <v>556</v>
      </c>
      <c r="E463" s="84" t="s">
        <v>41</v>
      </c>
      <c r="F463" s="85">
        <f>SUM(Функциональная!E178)</f>
        <v>4038.6</v>
      </c>
    </row>
    <row r="464" spans="1:6" s="70" customFormat="1" ht="15.75">
      <c r="A464" s="80" t="s">
        <v>157</v>
      </c>
      <c r="B464" s="8" t="s">
        <v>415</v>
      </c>
      <c r="C464" s="81" t="s">
        <v>156</v>
      </c>
      <c r="D464" s="82" t="s">
        <v>28</v>
      </c>
      <c r="E464" s="82" t="s">
        <v>28</v>
      </c>
      <c r="F464" s="83">
        <f>SUM(F471+F485+F468+F465)</f>
        <v>39243.299999999996</v>
      </c>
    </row>
    <row r="465" spans="1:6" s="70" customFormat="1" ht="15.75">
      <c r="A465" s="80" t="s">
        <v>68</v>
      </c>
      <c r="B465" s="81" t="s">
        <v>415</v>
      </c>
      <c r="C465" s="81" t="s">
        <v>156</v>
      </c>
      <c r="D465" s="82" t="s">
        <v>69</v>
      </c>
      <c r="E465" s="82" t="s">
        <v>28</v>
      </c>
      <c r="F465" s="83">
        <f>SUM(F466)</f>
        <v>63.1</v>
      </c>
    </row>
    <row r="466" spans="1:6" s="70" customFormat="1" ht="15.75">
      <c r="A466" s="80" t="s">
        <v>71</v>
      </c>
      <c r="B466" s="81" t="s">
        <v>415</v>
      </c>
      <c r="C466" s="81" t="s">
        <v>156</v>
      </c>
      <c r="D466" s="82" t="s">
        <v>70</v>
      </c>
      <c r="E466" s="82" t="s">
        <v>28</v>
      </c>
      <c r="F466" s="83">
        <f>SUM(F467)</f>
        <v>63.1</v>
      </c>
    </row>
    <row r="467" spans="1:6" s="70" customFormat="1" ht="15.75">
      <c r="A467" s="76" t="s">
        <v>42</v>
      </c>
      <c r="B467" s="84" t="s">
        <v>415</v>
      </c>
      <c r="C467" s="84" t="s">
        <v>156</v>
      </c>
      <c r="D467" s="84" t="s">
        <v>70</v>
      </c>
      <c r="E467" s="84" t="s">
        <v>41</v>
      </c>
      <c r="F467" s="172">
        <f>SUM(Функциональная!E182)</f>
        <v>63.1</v>
      </c>
    </row>
    <row r="468" spans="1:6" s="70" customFormat="1" ht="15.75">
      <c r="A468" s="134" t="s">
        <v>563</v>
      </c>
      <c r="B468" s="8" t="s">
        <v>415</v>
      </c>
      <c r="C468" s="78" t="s">
        <v>156</v>
      </c>
      <c r="D468" s="78" t="s">
        <v>565</v>
      </c>
      <c r="E468" s="78"/>
      <c r="F468" s="93">
        <f>SUM(F470)</f>
        <v>18500</v>
      </c>
    </row>
    <row r="469" spans="1:6" s="70" customFormat="1" ht="31.5">
      <c r="A469" s="134" t="s">
        <v>564</v>
      </c>
      <c r="B469" s="8" t="s">
        <v>415</v>
      </c>
      <c r="C469" s="78" t="s">
        <v>156</v>
      </c>
      <c r="D469" s="78" t="s">
        <v>566</v>
      </c>
      <c r="E469" s="78"/>
      <c r="F469" s="93">
        <f>SUM(F470)</f>
        <v>18500</v>
      </c>
    </row>
    <row r="470" spans="1:6" s="70" customFormat="1" ht="15.75">
      <c r="A470" s="95" t="s">
        <v>42</v>
      </c>
      <c r="B470" s="74" t="s">
        <v>415</v>
      </c>
      <c r="C470" s="75" t="s">
        <v>156</v>
      </c>
      <c r="D470" s="75" t="s">
        <v>566</v>
      </c>
      <c r="E470" s="75"/>
      <c r="F470" s="94">
        <v>18500</v>
      </c>
    </row>
    <row r="471" spans="1:6" s="70" customFormat="1" ht="15.75">
      <c r="A471" s="80" t="s">
        <v>157</v>
      </c>
      <c r="B471" s="8" t="s">
        <v>415</v>
      </c>
      <c r="C471" s="81" t="s">
        <v>156</v>
      </c>
      <c r="D471" s="82" t="s">
        <v>158</v>
      </c>
      <c r="E471" s="82" t="s">
        <v>28</v>
      </c>
      <c r="F471" s="83">
        <f>SUM(F472+F474+F479+F481+F483)</f>
        <v>15162.400000000001</v>
      </c>
    </row>
    <row r="472" spans="1:6" s="70" customFormat="1" ht="15.75">
      <c r="A472" s="80" t="s">
        <v>160</v>
      </c>
      <c r="B472" s="8" t="s">
        <v>415</v>
      </c>
      <c r="C472" s="81" t="s">
        <v>156</v>
      </c>
      <c r="D472" s="82" t="s">
        <v>159</v>
      </c>
      <c r="E472" s="82" t="s">
        <v>28</v>
      </c>
      <c r="F472" s="83">
        <f>SUM(F473)</f>
        <v>4426.8</v>
      </c>
    </row>
    <row r="473" spans="1:6" s="70" customFormat="1" ht="15.75">
      <c r="A473" s="76" t="s">
        <v>42</v>
      </c>
      <c r="B473" s="12" t="s">
        <v>415</v>
      </c>
      <c r="C473" s="84" t="s">
        <v>156</v>
      </c>
      <c r="D473" s="84" t="s">
        <v>159</v>
      </c>
      <c r="E473" s="84" t="s">
        <v>41</v>
      </c>
      <c r="F473" s="85">
        <f>SUM(Функциональная!E188)</f>
        <v>4426.8</v>
      </c>
    </row>
    <row r="474" spans="1:6" s="70" customFormat="1" ht="47.25">
      <c r="A474" s="80" t="s">
        <v>162</v>
      </c>
      <c r="B474" s="8" t="s">
        <v>415</v>
      </c>
      <c r="C474" s="81" t="s">
        <v>156</v>
      </c>
      <c r="D474" s="82" t="s">
        <v>161</v>
      </c>
      <c r="E474" s="82" t="s">
        <v>28</v>
      </c>
      <c r="F474" s="83">
        <f>SUM(F475+F477)</f>
        <v>6215.4</v>
      </c>
    </row>
    <row r="475" spans="1:6" s="70" customFormat="1" ht="47.25">
      <c r="A475" s="80" t="s">
        <v>162</v>
      </c>
      <c r="B475" s="8" t="s">
        <v>415</v>
      </c>
      <c r="C475" s="81" t="s">
        <v>156</v>
      </c>
      <c r="D475" s="82" t="s">
        <v>161</v>
      </c>
      <c r="E475" s="82" t="s">
        <v>28</v>
      </c>
      <c r="F475" s="83">
        <f>SUM(F476)</f>
        <v>5499.4</v>
      </c>
    </row>
    <row r="476" spans="1:6" s="70" customFormat="1" ht="15.75">
      <c r="A476" s="76" t="s">
        <v>42</v>
      </c>
      <c r="B476" s="12" t="s">
        <v>415</v>
      </c>
      <c r="C476" s="84" t="s">
        <v>156</v>
      </c>
      <c r="D476" s="84" t="s">
        <v>161</v>
      </c>
      <c r="E476" s="84" t="s">
        <v>41</v>
      </c>
      <c r="F476" s="85">
        <f>SUM(Функциональная!E191)</f>
        <v>5499.4</v>
      </c>
    </row>
    <row r="477" spans="1:6" s="70" customFormat="1" ht="47.25">
      <c r="A477" s="80" t="s">
        <v>164</v>
      </c>
      <c r="B477" s="12" t="s">
        <v>415</v>
      </c>
      <c r="C477" s="81" t="s">
        <v>156</v>
      </c>
      <c r="D477" s="82" t="s">
        <v>163</v>
      </c>
      <c r="E477" s="82" t="s">
        <v>28</v>
      </c>
      <c r="F477" s="83">
        <f>SUM(F478)</f>
        <v>716</v>
      </c>
    </row>
    <row r="478" spans="1:6" s="70" customFormat="1" ht="17.25" customHeight="1">
      <c r="A478" s="76" t="s">
        <v>42</v>
      </c>
      <c r="B478" s="8" t="s">
        <v>415</v>
      </c>
      <c r="C478" s="84" t="s">
        <v>156</v>
      </c>
      <c r="D478" s="84" t="s">
        <v>163</v>
      </c>
      <c r="E478" s="84" t="s">
        <v>41</v>
      </c>
      <c r="F478" s="85">
        <f>SUM(Функциональная!E193)</f>
        <v>716</v>
      </c>
    </row>
    <row r="479" spans="1:6" s="70" customFormat="1" ht="15.75">
      <c r="A479" s="80" t="s">
        <v>166</v>
      </c>
      <c r="B479" s="12" t="s">
        <v>415</v>
      </c>
      <c r="C479" s="81" t="s">
        <v>156</v>
      </c>
      <c r="D479" s="82" t="s">
        <v>165</v>
      </c>
      <c r="E479" s="82" t="s">
        <v>28</v>
      </c>
      <c r="F479" s="83">
        <f>SUM(F480)</f>
        <v>115</v>
      </c>
    </row>
    <row r="480" spans="1:6" s="70" customFormat="1" ht="15.75">
      <c r="A480" s="76" t="s">
        <v>42</v>
      </c>
      <c r="B480" s="8" t="s">
        <v>415</v>
      </c>
      <c r="C480" s="84" t="s">
        <v>156</v>
      </c>
      <c r="D480" s="84" t="s">
        <v>165</v>
      </c>
      <c r="E480" s="84" t="s">
        <v>41</v>
      </c>
      <c r="F480" s="85">
        <f>SUM(Функциональная!E195)</f>
        <v>115</v>
      </c>
    </row>
    <row r="481" spans="1:6" s="70" customFormat="1" ht="15.75">
      <c r="A481" s="80" t="s">
        <v>168</v>
      </c>
      <c r="B481" s="12" t="s">
        <v>415</v>
      </c>
      <c r="C481" s="81" t="s">
        <v>156</v>
      </c>
      <c r="D481" s="82" t="s">
        <v>167</v>
      </c>
      <c r="E481" s="82" t="s">
        <v>28</v>
      </c>
      <c r="F481" s="83">
        <f>SUM(F482)</f>
        <v>145</v>
      </c>
    </row>
    <row r="482" spans="1:6" s="70" customFormat="1" ht="15.75">
      <c r="A482" s="76" t="s">
        <v>42</v>
      </c>
      <c r="B482" s="8" t="s">
        <v>415</v>
      </c>
      <c r="C482" s="84" t="s">
        <v>156</v>
      </c>
      <c r="D482" s="84" t="s">
        <v>167</v>
      </c>
      <c r="E482" s="84" t="s">
        <v>41</v>
      </c>
      <c r="F482" s="85">
        <f>SUM(Функциональная!E197)</f>
        <v>145</v>
      </c>
    </row>
    <row r="483" spans="1:6" s="70" customFormat="1" ht="15.75">
      <c r="A483" s="80" t="s">
        <v>170</v>
      </c>
      <c r="B483" s="12" t="s">
        <v>415</v>
      </c>
      <c r="C483" s="81" t="s">
        <v>156</v>
      </c>
      <c r="D483" s="82" t="s">
        <v>169</v>
      </c>
      <c r="E483" s="82" t="s">
        <v>28</v>
      </c>
      <c r="F483" s="83">
        <f>SUM(F484)</f>
        <v>4260.2</v>
      </c>
    </row>
    <row r="484" spans="1:6" s="70" customFormat="1" ht="15.75">
      <c r="A484" s="76" t="s">
        <v>42</v>
      </c>
      <c r="B484" s="8" t="s">
        <v>415</v>
      </c>
      <c r="C484" s="84" t="s">
        <v>156</v>
      </c>
      <c r="D484" s="84" t="s">
        <v>169</v>
      </c>
      <c r="E484" s="84" t="s">
        <v>41</v>
      </c>
      <c r="F484" s="85">
        <f>SUM(Функциональная!E199)</f>
        <v>4260.2</v>
      </c>
    </row>
    <row r="485" spans="1:6" s="70" customFormat="1" ht="15.75">
      <c r="A485" s="80" t="s">
        <v>92</v>
      </c>
      <c r="B485" s="12" t="s">
        <v>415</v>
      </c>
      <c r="C485" s="81" t="s">
        <v>156</v>
      </c>
      <c r="D485" s="82" t="s">
        <v>91</v>
      </c>
      <c r="E485" s="82" t="s">
        <v>28</v>
      </c>
      <c r="F485" s="83">
        <f>SUM(F488+F486+F490)</f>
        <v>5517.799999999997</v>
      </c>
    </row>
    <row r="486" spans="1:6" s="70" customFormat="1" ht="31.5">
      <c r="A486" s="134" t="s">
        <v>535</v>
      </c>
      <c r="B486" s="81" t="s">
        <v>415</v>
      </c>
      <c r="C486" s="78" t="s">
        <v>156</v>
      </c>
      <c r="D486" s="78" t="s">
        <v>121</v>
      </c>
      <c r="E486" s="78" t="s">
        <v>28</v>
      </c>
      <c r="F486" s="93">
        <f>SUM(F487)</f>
        <v>371.59999999999707</v>
      </c>
    </row>
    <row r="487" spans="1:6" s="70" customFormat="1" ht="15.75">
      <c r="A487" s="95" t="s">
        <v>42</v>
      </c>
      <c r="B487" s="84" t="s">
        <v>415</v>
      </c>
      <c r="C487" s="75" t="s">
        <v>156</v>
      </c>
      <c r="D487" s="75" t="s">
        <v>121</v>
      </c>
      <c r="E487" s="75" t="s">
        <v>41</v>
      </c>
      <c r="F487" s="94">
        <f>SUM(Функциональная!E202)</f>
        <v>371.59999999999707</v>
      </c>
    </row>
    <row r="488" spans="1:6" s="70" customFormat="1" ht="63">
      <c r="A488" s="95" t="s">
        <v>531</v>
      </c>
      <c r="B488" s="8" t="s">
        <v>415</v>
      </c>
      <c r="C488" s="78" t="s">
        <v>156</v>
      </c>
      <c r="D488" s="78" t="s">
        <v>510</v>
      </c>
      <c r="E488" s="75"/>
      <c r="F488" s="93">
        <f>SUM(F489)</f>
        <v>2000</v>
      </c>
    </row>
    <row r="489" spans="1:6" s="70" customFormat="1" ht="15.75">
      <c r="A489" s="95" t="s">
        <v>42</v>
      </c>
      <c r="B489" s="8" t="s">
        <v>415</v>
      </c>
      <c r="C489" s="75" t="s">
        <v>156</v>
      </c>
      <c r="D489" s="75" t="s">
        <v>510</v>
      </c>
      <c r="E489" s="75" t="s">
        <v>41</v>
      </c>
      <c r="F489" s="94">
        <f>SUM(Функциональная!E204)</f>
        <v>2000</v>
      </c>
    </row>
    <row r="490" spans="1:6" s="70" customFormat="1" ht="33.75" customHeight="1">
      <c r="A490" s="134" t="s">
        <v>7</v>
      </c>
      <c r="B490" s="78" t="s">
        <v>415</v>
      </c>
      <c r="C490" s="78" t="s">
        <v>156</v>
      </c>
      <c r="D490" s="78" t="s">
        <v>8</v>
      </c>
      <c r="E490" s="78"/>
      <c r="F490" s="93">
        <f>SUM(F491)</f>
        <v>3146.2</v>
      </c>
    </row>
    <row r="491" spans="1:6" s="70" customFormat="1" ht="15.75">
      <c r="A491" s="95" t="s">
        <v>42</v>
      </c>
      <c r="B491" s="75" t="s">
        <v>415</v>
      </c>
      <c r="C491" s="75" t="s">
        <v>156</v>
      </c>
      <c r="D491" s="75" t="s">
        <v>8</v>
      </c>
      <c r="E491" s="75" t="s">
        <v>41</v>
      </c>
      <c r="F491" s="94">
        <f>SUM(Функциональная!E206)</f>
        <v>3146.2</v>
      </c>
    </row>
    <row r="492" spans="1:6" s="70" customFormat="1" ht="15.75">
      <c r="A492" s="73" t="s">
        <v>172</v>
      </c>
      <c r="B492" s="8" t="s">
        <v>415</v>
      </c>
      <c r="C492" s="54" t="s">
        <v>171</v>
      </c>
      <c r="D492" s="54" t="s">
        <v>28</v>
      </c>
      <c r="E492" s="54" t="s">
        <v>28</v>
      </c>
      <c r="F492" s="49">
        <f>SUM(F493+F502+F499)</f>
        <v>3222.3</v>
      </c>
    </row>
    <row r="493" spans="1:6" s="70" customFormat="1" ht="47.25">
      <c r="A493" s="7" t="s">
        <v>38</v>
      </c>
      <c r="B493" s="8" t="s">
        <v>415</v>
      </c>
      <c r="C493" s="8" t="s">
        <v>171</v>
      </c>
      <c r="D493" s="9" t="s">
        <v>37</v>
      </c>
      <c r="E493" s="9" t="s">
        <v>28</v>
      </c>
      <c r="F493" s="10">
        <f>SUM(F497+F494)</f>
        <v>3176.1000000000004</v>
      </c>
    </row>
    <row r="494" spans="1:6" s="70" customFormat="1" ht="15.75">
      <c r="A494" s="7" t="s">
        <v>47</v>
      </c>
      <c r="B494" s="12" t="s">
        <v>415</v>
      </c>
      <c r="C494" s="8" t="s">
        <v>171</v>
      </c>
      <c r="D494" s="9" t="s">
        <v>46</v>
      </c>
      <c r="E494" s="9" t="s">
        <v>28</v>
      </c>
      <c r="F494" s="10">
        <f>SUM(F496)</f>
        <v>3172.3</v>
      </c>
    </row>
    <row r="495" spans="1:6" s="70" customFormat="1" ht="31.5">
      <c r="A495" s="73" t="s">
        <v>49</v>
      </c>
      <c r="B495" s="54" t="s">
        <v>415</v>
      </c>
      <c r="C495" s="54" t="s">
        <v>171</v>
      </c>
      <c r="D495" s="54" t="s">
        <v>48</v>
      </c>
      <c r="E495" s="54" t="s">
        <v>28</v>
      </c>
      <c r="F495" s="49">
        <f>SUM(F496)</f>
        <v>3172.3</v>
      </c>
    </row>
    <row r="496" spans="1:6" s="70" customFormat="1" ht="15.75">
      <c r="A496" s="72" t="s">
        <v>42</v>
      </c>
      <c r="B496" s="55" t="s">
        <v>415</v>
      </c>
      <c r="C496" s="55" t="s">
        <v>171</v>
      </c>
      <c r="D496" s="55" t="s">
        <v>48</v>
      </c>
      <c r="E496" s="55" t="s">
        <v>41</v>
      </c>
      <c r="F496" s="48">
        <f>SUM(Функциональная!E211)</f>
        <v>3172.3</v>
      </c>
    </row>
    <row r="497" spans="1:6" s="70" customFormat="1" ht="15.75">
      <c r="A497" s="122" t="s">
        <v>489</v>
      </c>
      <c r="B497" s="115" t="s">
        <v>415</v>
      </c>
      <c r="C497" s="115" t="s">
        <v>171</v>
      </c>
      <c r="D497" s="115" t="s">
        <v>505</v>
      </c>
      <c r="E497" s="115" t="s">
        <v>28</v>
      </c>
      <c r="F497" s="116">
        <f>SUM(F498)</f>
        <v>3.8</v>
      </c>
    </row>
    <row r="498" spans="1:6" s="70" customFormat="1" ht="15.75">
      <c r="A498" s="123" t="s">
        <v>192</v>
      </c>
      <c r="B498" s="115" t="s">
        <v>415</v>
      </c>
      <c r="C498" s="117" t="s">
        <v>171</v>
      </c>
      <c r="D498" s="117" t="s">
        <v>505</v>
      </c>
      <c r="E498" s="117" t="s">
        <v>191</v>
      </c>
      <c r="F498" s="124">
        <f>SUM(Функциональная!E212)</f>
        <v>3.8</v>
      </c>
    </row>
    <row r="499" spans="1:6" s="70" customFormat="1" ht="15.75">
      <c r="A499" s="80" t="s">
        <v>68</v>
      </c>
      <c r="B499" s="81" t="s">
        <v>415</v>
      </c>
      <c r="C499" s="81" t="s">
        <v>171</v>
      </c>
      <c r="D499" s="82" t="s">
        <v>69</v>
      </c>
      <c r="E499" s="82" t="s">
        <v>28</v>
      </c>
      <c r="F499" s="83">
        <f>SUM(F500)</f>
        <v>24.7</v>
      </c>
    </row>
    <row r="500" spans="1:6" s="70" customFormat="1" ht="15.75">
      <c r="A500" s="80" t="s">
        <v>71</v>
      </c>
      <c r="B500" s="81" t="s">
        <v>415</v>
      </c>
      <c r="C500" s="81" t="s">
        <v>171</v>
      </c>
      <c r="D500" s="82" t="s">
        <v>70</v>
      </c>
      <c r="E500" s="82" t="s">
        <v>28</v>
      </c>
      <c r="F500" s="83">
        <f>SUM(F501)</f>
        <v>24.7</v>
      </c>
    </row>
    <row r="501" spans="1:6" s="70" customFormat="1" ht="15.75">
      <c r="A501" s="76" t="s">
        <v>42</v>
      </c>
      <c r="B501" s="84" t="s">
        <v>415</v>
      </c>
      <c r="C501" s="84" t="s">
        <v>171</v>
      </c>
      <c r="D501" s="84" t="s">
        <v>70</v>
      </c>
      <c r="E501" s="84" t="s">
        <v>41</v>
      </c>
      <c r="F501" s="172">
        <f>SUM(Функциональная!E216)</f>
        <v>24.7</v>
      </c>
    </row>
    <row r="502" spans="1:6" s="70" customFormat="1" ht="15.75">
      <c r="A502" s="134" t="s">
        <v>92</v>
      </c>
      <c r="B502" s="78" t="s">
        <v>415</v>
      </c>
      <c r="C502" s="78" t="s">
        <v>171</v>
      </c>
      <c r="D502" s="78" t="s">
        <v>91</v>
      </c>
      <c r="E502" s="78" t="s">
        <v>28</v>
      </c>
      <c r="F502" s="93">
        <f>SUM(F503)</f>
        <v>21.5</v>
      </c>
    </row>
    <row r="503" spans="1:6" s="70" customFormat="1" ht="31.5">
      <c r="A503" s="134" t="s">
        <v>544</v>
      </c>
      <c r="B503" s="78" t="s">
        <v>415</v>
      </c>
      <c r="C503" s="78" t="s">
        <v>171</v>
      </c>
      <c r="D503" s="78" t="s">
        <v>545</v>
      </c>
      <c r="E503" s="78"/>
      <c r="F503" s="93">
        <f>SUM(F504)</f>
        <v>21.5</v>
      </c>
    </row>
    <row r="504" spans="1:6" s="70" customFormat="1" ht="15.75">
      <c r="A504" s="95" t="s">
        <v>42</v>
      </c>
      <c r="B504" s="75" t="s">
        <v>415</v>
      </c>
      <c r="C504" s="75" t="s">
        <v>171</v>
      </c>
      <c r="D504" s="75" t="s">
        <v>545</v>
      </c>
      <c r="E504" s="75" t="s">
        <v>41</v>
      </c>
      <c r="F504" s="94">
        <v>21.5</v>
      </c>
    </row>
    <row r="505" spans="1:6" ht="15.75">
      <c r="A505" s="7" t="s">
        <v>174</v>
      </c>
      <c r="B505" s="8" t="s">
        <v>415</v>
      </c>
      <c r="C505" s="9" t="s">
        <v>173</v>
      </c>
      <c r="D505" s="9" t="s">
        <v>28</v>
      </c>
      <c r="E505" s="9" t="s">
        <v>28</v>
      </c>
      <c r="F505" s="10">
        <f>SUM(F506)</f>
        <v>512</v>
      </c>
    </row>
    <row r="506" spans="1:6" s="70" customFormat="1" ht="15.75">
      <c r="A506" s="7" t="s">
        <v>176</v>
      </c>
      <c r="B506" s="8" t="s">
        <v>415</v>
      </c>
      <c r="C506" s="8" t="s">
        <v>175</v>
      </c>
      <c r="D506" s="9"/>
      <c r="E506" s="9" t="s">
        <v>28</v>
      </c>
      <c r="F506" s="10">
        <f>SUM(F510+F507)</f>
        <v>512</v>
      </c>
    </row>
    <row r="507" spans="1:6" s="70" customFormat="1" ht="15.75">
      <c r="A507" s="80" t="s">
        <v>68</v>
      </c>
      <c r="B507" s="81" t="s">
        <v>415</v>
      </c>
      <c r="C507" s="81" t="s">
        <v>175</v>
      </c>
      <c r="D507" s="82" t="s">
        <v>69</v>
      </c>
      <c r="E507" s="82" t="s">
        <v>28</v>
      </c>
      <c r="F507" s="83">
        <f>SUM(F508)</f>
        <v>150</v>
      </c>
    </row>
    <row r="508" spans="1:6" s="70" customFormat="1" ht="15.75">
      <c r="A508" s="80" t="s">
        <v>71</v>
      </c>
      <c r="B508" s="81" t="s">
        <v>415</v>
      </c>
      <c r="C508" s="81" t="s">
        <v>175</v>
      </c>
      <c r="D508" s="82" t="s">
        <v>70</v>
      </c>
      <c r="E508" s="82" t="s">
        <v>28</v>
      </c>
      <c r="F508" s="83">
        <f>SUM(F509)</f>
        <v>150</v>
      </c>
    </row>
    <row r="509" spans="1:6" s="70" customFormat="1" ht="15.75">
      <c r="A509" s="76" t="s">
        <v>42</v>
      </c>
      <c r="B509" s="84" t="s">
        <v>415</v>
      </c>
      <c r="C509" s="84" t="s">
        <v>175</v>
      </c>
      <c r="D509" s="84" t="s">
        <v>70</v>
      </c>
      <c r="E509" s="84" t="s">
        <v>41</v>
      </c>
      <c r="F509" s="172">
        <f>SUM(Функциональная!E231-Ведомстенная!F330)</f>
        <v>150</v>
      </c>
    </row>
    <row r="510" spans="1:6" s="70" customFormat="1" ht="15.75">
      <c r="A510" s="7" t="s">
        <v>92</v>
      </c>
      <c r="B510" s="8" t="s">
        <v>415</v>
      </c>
      <c r="C510" s="8" t="s">
        <v>175</v>
      </c>
      <c r="D510" s="9" t="s">
        <v>91</v>
      </c>
      <c r="E510" s="9" t="s">
        <v>28</v>
      </c>
      <c r="F510" s="10">
        <f>SUM(F512)</f>
        <v>362</v>
      </c>
    </row>
    <row r="511" spans="1:6" s="70" customFormat="1" ht="31.5">
      <c r="A511" s="7" t="s">
        <v>532</v>
      </c>
      <c r="B511" s="8" t="s">
        <v>415</v>
      </c>
      <c r="C511" s="8" t="s">
        <v>175</v>
      </c>
      <c r="D511" s="9" t="s">
        <v>179</v>
      </c>
      <c r="E511" s="9" t="s">
        <v>28</v>
      </c>
      <c r="F511" s="10">
        <f>SUM(F512)</f>
        <v>362</v>
      </c>
    </row>
    <row r="512" spans="1:6" s="70" customFormat="1" ht="15.75">
      <c r="A512" s="11" t="s">
        <v>42</v>
      </c>
      <c r="B512" s="12" t="s">
        <v>415</v>
      </c>
      <c r="C512" s="12" t="s">
        <v>175</v>
      </c>
      <c r="D512" s="12" t="s">
        <v>179</v>
      </c>
      <c r="E512" s="12" t="s">
        <v>41</v>
      </c>
      <c r="F512" s="13">
        <v>362</v>
      </c>
    </row>
    <row r="513" spans="1:6" s="70" customFormat="1" ht="15.75">
      <c r="A513" s="7" t="s">
        <v>308</v>
      </c>
      <c r="B513" s="8" t="s">
        <v>415</v>
      </c>
      <c r="C513" s="9" t="s">
        <v>307</v>
      </c>
      <c r="D513" s="9" t="s">
        <v>28</v>
      </c>
      <c r="E513" s="9" t="s">
        <v>28</v>
      </c>
      <c r="F513" s="10">
        <f>SUM(F514)</f>
        <v>2204</v>
      </c>
    </row>
    <row r="514" spans="1:6" s="70" customFormat="1" ht="15.75">
      <c r="A514" s="7" t="s">
        <v>316</v>
      </c>
      <c r="B514" s="8" t="s">
        <v>415</v>
      </c>
      <c r="C514" s="9" t="s">
        <v>315</v>
      </c>
      <c r="D514" s="9" t="s">
        <v>28</v>
      </c>
      <c r="E514" s="9" t="s">
        <v>28</v>
      </c>
      <c r="F514" s="10">
        <f>SUM(F519+F515)</f>
        <v>2204</v>
      </c>
    </row>
    <row r="515" spans="1:6" s="70" customFormat="1" ht="15.75">
      <c r="A515" s="73" t="s">
        <v>442</v>
      </c>
      <c r="B515" s="54" t="s">
        <v>415</v>
      </c>
      <c r="C515" s="54" t="s">
        <v>315</v>
      </c>
      <c r="D515" s="54" t="s">
        <v>443</v>
      </c>
      <c r="E515" s="54" t="s">
        <v>28</v>
      </c>
      <c r="F515" s="49">
        <f>SUM(F518)</f>
        <v>950</v>
      </c>
    </row>
    <row r="516" spans="1:6" s="70" customFormat="1" ht="31.5">
      <c r="A516" s="72" t="s">
        <v>21</v>
      </c>
      <c r="B516" s="55" t="s">
        <v>415</v>
      </c>
      <c r="C516" s="55" t="s">
        <v>315</v>
      </c>
      <c r="D516" s="55" t="s">
        <v>22</v>
      </c>
      <c r="E516" s="55" t="s">
        <v>28</v>
      </c>
      <c r="F516" s="48">
        <f>SUM(F518)</f>
        <v>950</v>
      </c>
    </row>
    <row r="517" spans="1:6" s="70" customFormat="1" ht="31.5">
      <c r="A517" s="72" t="s">
        <v>23</v>
      </c>
      <c r="B517" s="55" t="s">
        <v>415</v>
      </c>
      <c r="C517" s="55" t="s">
        <v>315</v>
      </c>
      <c r="D517" s="55" t="s">
        <v>24</v>
      </c>
      <c r="E517" s="55" t="s">
        <v>28</v>
      </c>
      <c r="F517" s="48">
        <f>SUM(F518)</f>
        <v>950</v>
      </c>
    </row>
    <row r="518" spans="1:6" s="70" customFormat="1" ht="15.75">
      <c r="A518" s="72" t="s">
        <v>327</v>
      </c>
      <c r="B518" s="55" t="s">
        <v>415</v>
      </c>
      <c r="C518" s="55" t="s">
        <v>315</v>
      </c>
      <c r="D518" s="55" t="s">
        <v>24</v>
      </c>
      <c r="E518" s="55" t="s">
        <v>372</v>
      </c>
      <c r="F518" s="48">
        <f>SUM(Функциональная!E490)</f>
        <v>950</v>
      </c>
    </row>
    <row r="519" spans="1:6" s="70" customFormat="1" ht="15.75">
      <c r="A519" s="7" t="s">
        <v>92</v>
      </c>
      <c r="B519" s="8" t="s">
        <v>415</v>
      </c>
      <c r="C519" s="9" t="s">
        <v>315</v>
      </c>
      <c r="D519" s="9" t="s">
        <v>91</v>
      </c>
      <c r="E519" s="9" t="s">
        <v>28</v>
      </c>
      <c r="F519" s="10">
        <f>SUM(F520)</f>
        <v>1254</v>
      </c>
    </row>
    <row r="520" spans="1:6" s="70" customFormat="1" ht="49.5">
      <c r="A520" s="121" t="s">
        <v>539</v>
      </c>
      <c r="B520" s="8" t="s">
        <v>415</v>
      </c>
      <c r="C520" s="54" t="s">
        <v>315</v>
      </c>
      <c r="D520" s="54" t="s">
        <v>540</v>
      </c>
      <c r="E520" s="54"/>
      <c r="F520" s="49">
        <f>SUM(F523+F521)</f>
        <v>1254</v>
      </c>
    </row>
    <row r="521" spans="1:6" s="70" customFormat="1" ht="31.5">
      <c r="A521" s="7" t="s">
        <v>511</v>
      </c>
      <c r="B521" s="8" t="s">
        <v>415</v>
      </c>
      <c r="C521" s="54" t="s">
        <v>315</v>
      </c>
      <c r="D521" s="54" t="s">
        <v>371</v>
      </c>
      <c r="E521" s="54" t="s">
        <v>28</v>
      </c>
      <c r="F521" s="49">
        <f>SUM(F522)</f>
        <v>739.5</v>
      </c>
    </row>
    <row r="522" spans="1:6" s="70" customFormat="1" ht="15.75">
      <c r="A522" s="11" t="s">
        <v>327</v>
      </c>
      <c r="B522" s="12" t="s">
        <v>415</v>
      </c>
      <c r="C522" s="55" t="s">
        <v>315</v>
      </c>
      <c r="D522" s="54" t="s">
        <v>371</v>
      </c>
      <c r="E522" s="55" t="s">
        <v>372</v>
      </c>
      <c r="F522" s="48">
        <f>SUM(Функциональная!E493)</f>
        <v>739.5</v>
      </c>
    </row>
    <row r="523" spans="1:6" s="70" customFormat="1" ht="47.25">
      <c r="A523" s="7" t="s">
        <v>512</v>
      </c>
      <c r="B523" s="8" t="s">
        <v>415</v>
      </c>
      <c r="C523" s="54" t="s">
        <v>315</v>
      </c>
      <c r="D523" s="54" t="s">
        <v>373</v>
      </c>
      <c r="E523" s="54" t="s">
        <v>28</v>
      </c>
      <c r="F523" s="49">
        <f>SUM(F524)</f>
        <v>514.5</v>
      </c>
    </row>
    <row r="524" spans="1:6" s="70" customFormat="1" ht="16.5" thickBot="1">
      <c r="A524" s="11" t="s">
        <v>327</v>
      </c>
      <c r="B524" s="12" t="s">
        <v>415</v>
      </c>
      <c r="C524" s="55" t="s">
        <v>315</v>
      </c>
      <c r="D524" s="54" t="s">
        <v>373</v>
      </c>
      <c r="E524" s="55" t="s">
        <v>372</v>
      </c>
      <c r="F524" s="48">
        <f>SUM(Функциональная!E496)</f>
        <v>514.5</v>
      </c>
    </row>
    <row r="525" spans="1:6" ht="20.25" customHeight="1" thickBot="1">
      <c r="A525" s="38" t="s">
        <v>416</v>
      </c>
      <c r="B525" s="39" t="s">
        <v>417</v>
      </c>
      <c r="C525" s="40" t="s">
        <v>28</v>
      </c>
      <c r="D525" s="40" t="s">
        <v>28</v>
      </c>
      <c r="E525" s="40" t="s">
        <v>28</v>
      </c>
      <c r="F525" s="41">
        <f>SUM(F526)</f>
        <v>3399.2</v>
      </c>
    </row>
    <row r="526" spans="1:6" ht="21.75" customHeight="1">
      <c r="A526" s="34" t="s">
        <v>34</v>
      </c>
      <c r="B526" s="35" t="s">
        <v>417</v>
      </c>
      <c r="C526" s="36" t="s">
        <v>33</v>
      </c>
      <c r="D526" s="36" t="s">
        <v>28</v>
      </c>
      <c r="E526" s="36" t="s">
        <v>28</v>
      </c>
      <c r="F526" s="37">
        <f>SUM(F527+F536)</f>
        <v>3399.2</v>
      </c>
    </row>
    <row r="527" spans="1:6" ht="47.25">
      <c r="A527" s="7" t="s">
        <v>45</v>
      </c>
      <c r="B527" s="8" t="s">
        <v>417</v>
      </c>
      <c r="C527" s="9" t="s">
        <v>43</v>
      </c>
      <c r="D527" s="9" t="s">
        <v>28</v>
      </c>
      <c r="E527" s="9" t="s">
        <v>28</v>
      </c>
      <c r="F527" s="10">
        <f>SUM(F528)</f>
        <v>3270.2</v>
      </c>
    </row>
    <row r="528" spans="1:6" ht="47.25">
      <c r="A528" s="7" t="s">
        <v>38</v>
      </c>
      <c r="B528" s="8" t="s">
        <v>417</v>
      </c>
      <c r="C528" s="9" t="s">
        <v>43</v>
      </c>
      <c r="D528" s="9" t="s">
        <v>37</v>
      </c>
      <c r="E528" s="9" t="s">
        <v>28</v>
      </c>
      <c r="F528" s="10">
        <f>SUM(F529+F532+F534)</f>
        <v>3270.2</v>
      </c>
    </row>
    <row r="529" spans="1:6" ht="15.75">
      <c r="A529" s="7" t="s">
        <v>47</v>
      </c>
      <c r="B529" s="8" t="s">
        <v>417</v>
      </c>
      <c r="C529" s="9" t="s">
        <v>43</v>
      </c>
      <c r="D529" s="9" t="s">
        <v>46</v>
      </c>
      <c r="E529" s="9" t="s">
        <v>28</v>
      </c>
      <c r="F529" s="10">
        <f>SUM(F531)</f>
        <v>2513.4</v>
      </c>
    </row>
    <row r="530" spans="1:6" ht="31.5">
      <c r="A530" s="7" t="s">
        <v>49</v>
      </c>
      <c r="B530" s="8" t="s">
        <v>417</v>
      </c>
      <c r="C530" s="9" t="s">
        <v>43</v>
      </c>
      <c r="D530" s="9" t="s">
        <v>48</v>
      </c>
      <c r="E530" s="9" t="s">
        <v>28</v>
      </c>
      <c r="F530" s="10">
        <f>SUM(F531)</f>
        <v>2513.4</v>
      </c>
    </row>
    <row r="531" spans="1:6" ht="15.75">
      <c r="A531" s="11" t="s">
        <v>42</v>
      </c>
      <c r="B531" s="12" t="s">
        <v>417</v>
      </c>
      <c r="C531" s="12" t="s">
        <v>43</v>
      </c>
      <c r="D531" s="12" t="s">
        <v>48</v>
      </c>
      <c r="E531" s="12" t="s">
        <v>41</v>
      </c>
      <c r="F531" s="13">
        <f>SUM(Функциональная!E29)</f>
        <v>2513.4</v>
      </c>
    </row>
    <row r="532" spans="1:6" ht="15.75">
      <c r="A532" s="7" t="s">
        <v>51</v>
      </c>
      <c r="B532" s="8" t="s">
        <v>417</v>
      </c>
      <c r="C532" s="9" t="s">
        <v>43</v>
      </c>
      <c r="D532" s="9" t="s">
        <v>50</v>
      </c>
      <c r="E532" s="9" t="s">
        <v>28</v>
      </c>
      <c r="F532" s="10">
        <f>SUM(F533)</f>
        <v>751.6</v>
      </c>
    </row>
    <row r="533" spans="1:6" ht="15.75">
      <c r="A533" s="11" t="s">
        <v>42</v>
      </c>
      <c r="B533" s="12" t="s">
        <v>417</v>
      </c>
      <c r="C533" s="12" t="s">
        <v>43</v>
      </c>
      <c r="D533" s="12" t="s">
        <v>50</v>
      </c>
      <c r="E533" s="12" t="s">
        <v>41</v>
      </c>
      <c r="F533" s="13">
        <f>SUM(Функциональная!E31)</f>
        <v>751.6</v>
      </c>
    </row>
    <row r="534" spans="1:6" s="70" customFormat="1" ht="19.5" customHeight="1">
      <c r="A534" s="105" t="s">
        <v>489</v>
      </c>
      <c r="B534" s="106" t="s">
        <v>417</v>
      </c>
      <c r="C534" s="106" t="s">
        <v>43</v>
      </c>
      <c r="D534" s="107" t="s">
        <v>505</v>
      </c>
      <c r="E534" s="107" t="s">
        <v>28</v>
      </c>
      <c r="F534" s="108">
        <f>SUM(F535)</f>
        <v>5.2</v>
      </c>
    </row>
    <row r="535" spans="1:6" s="70" customFormat="1" ht="19.5" customHeight="1">
      <c r="A535" s="109" t="s">
        <v>42</v>
      </c>
      <c r="B535" s="110" t="s">
        <v>417</v>
      </c>
      <c r="C535" s="110" t="s">
        <v>43</v>
      </c>
      <c r="D535" s="110" t="s">
        <v>505</v>
      </c>
      <c r="E535" s="110" t="s">
        <v>41</v>
      </c>
      <c r="F535" s="111">
        <f>SUM(Функциональная!E32)</f>
        <v>5.2</v>
      </c>
    </row>
    <row r="536" spans="1:6" ht="15.75">
      <c r="A536" s="7" t="s">
        <v>74</v>
      </c>
      <c r="B536" s="8" t="s">
        <v>417</v>
      </c>
      <c r="C536" s="9" t="s">
        <v>482</v>
      </c>
      <c r="D536" s="9" t="s">
        <v>28</v>
      </c>
      <c r="E536" s="9" t="s">
        <v>28</v>
      </c>
      <c r="F536" s="10">
        <f>SUM(F537)</f>
        <v>129</v>
      </c>
    </row>
    <row r="537" spans="1:6" ht="31.5">
      <c r="A537" s="7" t="s">
        <v>80</v>
      </c>
      <c r="B537" s="8" t="s">
        <v>417</v>
      </c>
      <c r="C537" s="9" t="s">
        <v>482</v>
      </c>
      <c r="D537" s="9" t="s">
        <v>79</v>
      </c>
      <c r="E537" s="9" t="s">
        <v>28</v>
      </c>
      <c r="F537" s="10">
        <f>SUM(F538)</f>
        <v>129</v>
      </c>
    </row>
    <row r="538" spans="1:6" ht="15.75">
      <c r="A538" s="7" t="s">
        <v>82</v>
      </c>
      <c r="B538" s="8" t="s">
        <v>417</v>
      </c>
      <c r="C538" s="9" t="s">
        <v>482</v>
      </c>
      <c r="D538" s="9" t="s">
        <v>81</v>
      </c>
      <c r="E538" s="9" t="s">
        <v>28</v>
      </c>
      <c r="F538" s="10">
        <f>SUM(F539+F541+F543)</f>
        <v>129</v>
      </c>
    </row>
    <row r="539" spans="1:6" ht="18" customHeight="1">
      <c r="A539" s="7" t="s">
        <v>84</v>
      </c>
      <c r="B539" s="8" t="s">
        <v>417</v>
      </c>
      <c r="C539" s="9" t="s">
        <v>482</v>
      </c>
      <c r="D539" s="9" t="s">
        <v>83</v>
      </c>
      <c r="E539" s="9" t="s">
        <v>28</v>
      </c>
      <c r="F539" s="10">
        <f>SUM(F540)</f>
        <v>18</v>
      </c>
    </row>
    <row r="540" spans="1:6" ht="15.75">
      <c r="A540" s="11" t="s">
        <v>42</v>
      </c>
      <c r="B540" s="12" t="s">
        <v>417</v>
      </c>
      <c r="C540" s="12" t="s">
        <v>482</v>
      </c>
      <c r="D540" s="12" t="s">
        <v>83</v>
      </c>
      <c r="E540" s="12" t="s">
        <v>41</v>
      </c>
      <c r="F540" s="13">
        <v>18</v>
      </c>
    </row>
    <row r="541" spans="1:6" ht="31.5">
      <c r="A541" s="7" t="s">
        <v>88</v>
      </c>
      <c r="B541" s="8" t="s">
        <v>417</v>
      </c>
      <c r="C541" s="9" t="s">
        <v>482</v>
      </c>
      <c r="D541" s="9" t="s">
        <v>87</v>
      </c>
      <c r="E541" s="9" t="s">
        <v>28</v>
      </c>
      <c r="F541" s="10">
        <f>SUM(F542)</f>
        <v>100</v>
      </c>
    </row>
    <row r="542" spans="1:6" ht="15.75">
      <c r="A542" s="11" t="s">
        <v>42</v>
      </c>
      <c r="B542" s="12" t="s">
        <v>417</v>
      </c>
      <c r="C542" s="12" t="s">
        <v>482</v>
      </c>
      <c r="D542" s="12" t="s">
        <v>87</v>
      </c>
      <c r="E542" s="12" t="s">
        <v>41</v>
      </c>
      <c r="F542" s="13">
        <f>SUM(Функциональная!E88)</f>
        <v>100</v>
      </c>
    </row>
    <row r="543" spans="1:6" ht="31.5">
      <c r="A543" s="7" t="s">
        <v>90</v>
      </c>
      <c r="B543" s="8" t="s">
        <v>417</v>
      </c>
      <c r="C543" s="9" t="s">
        <v>482</v>
      </c>
      <c r="D543" s="9" t="s">
        <v>89</v>
      </c>
      <c r="E543" s="9" t="s">
        <v>28</v>
      </c>
      <c r="F543" s="10">
        <f>SUM(F544)</f>
        <v>11</v>
      </c>
    </row>
    <row r="544" spans="1:6" ht="16.5" thickBot="1">
      <c r="A544" s="11" t="s">
        <v>42</v>
      </c>
      <c r="B544" s="12" t="s">
        <v>417</v>
      </c>
      <c r="C544" s="12" t="s">
        <v>482</v>
      </c>
      <c r="D544" s="12" t="s">
        <v>89</v>
      </c>
      <c r="E544" s="12" t="s">
        <v>41</v>
      </c>
      <c r="F544" s="13">
        <f>SUM(Функциональная!E90)</f>
        <v>11</v>
      </c>
    </row>
    <row r="545" spans="1:6" ht="21.75" customHeight="1" thickBot="1">
      <c r="A545" s="38" t="s">
        <v>418</v>
      </c>
      <c r="B545" s="39" t="s">
        <v>419</v>
      </c>
      <c r="C545" s="40" t="s">
        <v>28</v>
      </c>
      <c r="D545" s="40" t="s">
        <v>28</v>
      </c>
      <c r="E545" s="40" t="s">
        <v>28</v>
      </c>
      <c r="F545" s="41">
        <f>SUM(F546+F586+F591+F610+F600+F619+F605)</f>
        <v>36212.200000000004</v>
      </c>
    </row>
    <row r="546" spans="1:6" ht="16.5" customHeight="1">
      <c r="A546" s="34" t="s">
        <v>34</v>
      </c>
      <c r="B546" s="35" t="s">
        <v>419</v>
      </c>
      <c r="C546" s="36" t="s">
        <v>33</v>
      </c>
      <c r="D546" s="36" t="s">
        <v>28</v>
      </c>
      <c r="E546" s="36" t="s">
        <v>28</v>
      </c>
      <c r="F546" s="37">
        <f>SUM(F547+F551+F565)</f>
        <v>25062.9</v>
      </c>
    </row>
    <row r="547" spans="1:6" ht="31.5">
      <c r="A547" s="7" t="s">
        <v>36</v>
      </c>
      <c r="B547" s="8" t="s">
        <v>419</v>
      </c>
      <c r="C547" s="9" t="s">
        <v>35</v>
      </c>
      <c r="D547" s="9" t="s">
        <v>28</v>
      </c>
      <c r="E547" s="9" t="s">
        <v>28</v>
      </c>
      <c r="F547" s="10">
        <f>SUM(F550)</f>
        <v>980.2</v>
      </c>
    </row>
    <row r="548" spans="1:6" ht="47.25">
      <c r="A548" s="7" t="s">
        <v>38</v>
      </c>
      <c r="B548" s="8" t="s">
        <v>419</v>
      </c>
      <c r="C548" s="9" t="s">
        <v>35</v>
      </c>
      <c r="D548" s="9" t="s">
        <v>37</v>
      </c>
      <c r="E548" s="9" t="s">
        <v>28</v>
      </c>
      <c r="F548" s="10">
        <f>SUM(F550)</f>
        <v>980.2</v>
      </c>
    </row>
    <row r="549" spans="1:6" ht="20.25" customHeight="1">
      <c r="A549" s="7" t="s">
        <v>40</v>
      </c>
      <c r="B549" s="8" t="s">
        <v>419</v>
      </c>
      <c r="C549" s="9" t="s">
        <v>35</v>
      </c>
      <c r="D549" s="9" t="s">
        <v>39</v>
      </c>
      <c r="E549" s="9" t="s">
        <v>28</v>
      </c>
      <c r="F549" s="10">
        <f>SUM(F550)</f>
        <v>980.2</v>
      </c>
    </row>
    <row r="550" spans="1:6" ht="19.5" customHeight="1">
      <c r="A550" s="11" t="s">
        <v>42</v>
      </c>
      <c r="B550" s="12" t="s">
        <v>419</v>
      </c>
      <c r="C550" s="12" t="s">
        <v>35</v>
      </c>
      <c r="D550" s="12" t="s">
        <v>39</v>
      </c>
      <c r="E550" s="12" t="s">
        <v>41</v>
      </c>
      <c r="F550" s="13">
        <f>SUM(Функциональная!E24)</f>
        <v>980.2</v>
      </c>
    </row>
    <row r="551" spans="1:6" ht="47.25">
      <c r="A551" s="7" t="s">
        <v>53</v>
      </c>
      <c r="B551" s="8" t="s">
        <v>419</v>
      </c>
      <c r="C551" s="9" t="s">
        <v>52</v>
      </c>
      <c r="D551" s="9" t="s">
        <v>28</v>
      </c>
      <c r="E551" s="9" t="s">
        <v>28</v>
      </c>
      <c r="F551" s="10">
        <f>SUM(F552+F562)</f>
        <v>23289.7</v>
      </c>
    </row>
    <row r="552" spans="1:6" ht="47.25">
      <c r="A552" s="7" t="s">
        <v>38</v>
      </c>
      <c r="B552" s="8" t="s">
        <v>419</v>
      </c>
      <c r="C552" s="9" t="s">
        <v>52</v>
      </c>
      <c r="D552" s="9" t="s">
        <v>37</v>
      </c>
      <c r="E552" s="9" t="s">
        <v>28</v>
      </c>
      <c r="F552" s="10">
        <f>SUM(F553+F560)</f>
        <v>23286.7</v>
      </c>
    </row>
    <row r="553" spans="1:6" ht="15.75">
      <c r="A553" s="7" t="s">
        <v>47</v>
      </c>
      <c r="B553" s="8" t="s">
        <v>419</v>
      </c>
      <c r="C553" s="9" t="s">
        <v>52</v>
      </c>
      <c r="D553" s="9" t="s">
        <v>46</v>
      </c>
      <c r="E553" s="9" t="s">
        <v>28</v>
      </c>
      <c r="F553" s="10">
        <f>SUM(F554+F556+F558)</f>
        <v>23020.9</v>
      </c>
    </row>
    <row r="554" spans="1:6" ht="31.5">
      <c r="A554" s="7" t="s">
        <v>49</v>
      </c>
      <c r="B554" s="8" t="s">
        <v>419</v>
      </c>
      <c r="C554" s="9" t="s">
        <v>52</v>
      </c>
      <c r="D554" s="9" t="s">
        <v>48</v>
      </c>
      <c r="E554" s="9" t="s">
        <v>28</v>
      </c>
      <c r="F554" s="10">
        <f>SUM(F555)</f>
        <v>22758.9</v>
      </c>
    </row>
    <row r="555" spans="1:6" ht="15.75">
      <c r="A555" s="11" t="s">
        <v>42</v>
      </c>
      <c r="B555" s="12" t="s">
        <v>419</v>
      </c>
      <c r="C555" s="12" t="s">
        <v>52</v>
      </c>
      <c r="D555" s="12" t="s">
        <v>48</v>
      </c>
      <c r="E555" s="12" t="s">
        <v>41</v>
      </c>
      <c r="F555" s="13">
        <f>SUM(Функциональная!E38)</f>
        <v>22758.9</v>
      </c>
    </row>
    <row r="556" spans="1:6" ht="31.5">
      <c r="A556" s="7" t="s">
        <v>55</v>
      </c>
      <c r="B556" s="8" t="s">
        <v>419</v>
      </c>
      <c r="C556" s="9" t="s">
        <v>52</v>
      </c>
      <c r="D556" s="9" t="s">
        <v>54</v>
      </c>
      <c r="E556" s="9" t="s">
        <v>28</v>
      </c>
      <c r="F556" s="10">
        <f>SUM(F557)</f>
        <v>251.8</v>
      </c>
    </row>
    <row r="557" spans="1:6" ht="15.75">
      <c r="A557" s="11" t="s">
        <v>42</v>
      </c>
      <c r="B557" s="12" t="s">
        <v>419</v>
      </c>
      <c r="C557" s="12" t="s">
        <v>52</v>
      </c>
      <c r="D557" s="12" t="s">
        <v>54</v>
      </c>
      <c r="E557" s="12" t="s">
        <v>41</v>
      </c>
      <c r="F557" s="13">
        <f>SUM(Функциональная!E40)</f>
        <v>251.8</v>
      </c>
    </row>
    <row r="558" spans="1:6" ht="47.25">
      <c r="A558" s="7" t="s">
        <v>57</v>
      </c>
      <c r="B558" s="8" t="s">
        <v>419</v>
      </c>
      <c r="C558" s="9" t="s">
        <v>52</v>
      </c>
      <c r="D558" s="9" t="s">
        <v>56</v>
      </c>
      <c r="E558" s="9" t="s">
        <v>28</v>
      </c>
      <c r="F558" s="10">
        <f>SUM(F559)</f>
        <v>10.2</v>
      </c>
    </row>
    <row r="559" spans="1:6" ht="15.75">
      <c r="A559" s="11" t="s">
        <v>42</v>
      </c>
      <c r="B559" s="12" t="s">
        <v>419</v>
      </c>
      <c r="C559" s="12" t="s">
        <v>52</v>
      </c>
      <c r="D559" s="12" t="s">
        <v>56</v>
      </c>
      <c r="E559" s="12" t="s">
        <v>41</v>
      </c>
      <c r="F559" s="13">
        <f>SUM(Функциональная!E42)</f>
        <v>10.2</v>
      </c>
    </row>
    <row r="560" spans="1:6" s="70" customFormat="1" ht="19.5" customHeight="1">
      <c r="A560" s="105" t="s">
        <v>489</v>
      </c>
      <c r="B560" s="106" t="s">
        <v>419</v>
      </c>
      <c r="C560" s="106" t="s">
        <v>52</v>
      </c>
      <c r="D560" s="107" t="s">
        <v>505</v>
      </c>
      <c r="E560" s="107" t="s">
        <v>28</v>
      </c>
      <c r="F560" s="108">
        <f>SUM(F561)</f>
        <v>265.8</v>
      </c>
    </row>
    <row r="561" spans="1:6" s="70" customFormat="1" ht="19.5" customHeight="1">
      <c r="A561" s="109" t="s">
        <v>42</v>
      </c>
      <c r="B561" s="110" t="s">
        <v>419</v>
      </c>
      <c r="C561" s="110" t="s">
        <v>52</v>
      </c>
      <c r="D561" s="110" t="s">
        <v>505</v>
      </c>
      <c r="E561" s="110" t="s">
        <v>41</v>
      </c>
      <c r="F561" s="111">
        <f>SUM(Функциональная!E43)</f>
        <v>265.8</v>
      </c>
    </row>
    <row r="562" spans="1:6" s="70" customFormat="1" ht="19.5" customHeight="1">
      <c r="A562" s="134" t="s">
        <v>68</v>
      </c>
      <c r="B562" s="78" t="s">
        <v>419</v>
      </c>
      <c r="C562" s="78" t="s">
        <v>52</v>
      </c>
      <c r="D562" s="78" t="s">
        <v>69</v>
      </c>
      <c r="E562" s="78" t="s">
        <v>28</v>
      </c>
      <c r="F562" s="93">
        <f>SUM(F564)</f>
        <v>3</v>
      </c>
    </row>
    <row r="563" spans="1:6" s="70" customFormat="1" ht="19.5" customHeight="1">
      <c r="A563" s="134" t="s">
        <v>71</v>
      </c>
      <c r="B563" s="78" t="s">
        <v>419</v>
      </c>
      <c r="C563" s="78" t="s">
        <v>52</v>
      </c>
      <c r="D563" s="78" t="s">
        <v>70</v>
      </c>
      <c r="E563" s="78" t="s">
        <v>28</v>
      </c>
      <c r="F563" s="93">
        <f>SUM(F564)</f>
        <v>3</v>
      </c>
    </row>
    <row r="564" spans="1:6" s="70" customFormat="1" ht="19.5" customHeight="1">
      <c r="A564" s="95" t="s">
        <v>73</v>
      </c>
      <c r="B564" s="75" t="s">
        <v>419</v>
      </c>
      <c r="C564" s="75" t="s">
        <v>52</v>
      </c>
      <c r="D564" s="75" t="s">
        <v>70</v>
      </c>
      <c r="E564" s="75" t="s">
        <v>41</v>
      </c>
      <c r="F564" s="94">
        <f>SUM(Функциональная!E47)</f>
        <v>3</v>
      </c>
    </row>
    <row r="565" spans="1:6" ht="15" customHeight="1">
      <c r="A565" s="7" t="s">
        <v>74</v>
      </c>
      <c r="B565" s="8" t="s">
        <v>419</v>
      </c>
      <c r="C565" s="9" t="s">
        <v>482</v>
      </c>
      <c r="D565" s="9" t="s">
        <v>28</v>
      </c>
      <c r="E565" s="9" t="s">
        <v>28</v>
      </c>
      <c r="F565" s="10">
        <f>SUM(F566+F575+F569+F581)</f>
        <v>793</v>
      </c>
    </row>
    <row r="566" spans="1:6" ht="15.75">
      <c r="A566" s="7" t="s">
        <v>76</v>
      </c>
      <c r="B566" s="8" t="s">
        <v>419</v>
      </c>
      <c r="C566" s="9" t="s">
        <v>482</v>
      </c>
      <c r="D566" s="9" t="s">
        <v>75</v>
      </c>
      <c r="E566" s="9" t="s">
        <v>28</v>
      </c>
      <c r="F566" s="10">
        <f>SUM(F567)</f>
        <v>270</v>
      </c>
    </row>
    <row r="567" spans="1:6" s="70" customFormat="1" ht="36.75" customHeight="1">
      <c r="A567" s="69" t="s">
        <v>465</v>
      </c>
      <c r="B567" s="8" t="s">
        <v>419</v>
      </c>
      <c r="C567" s="8" t="s">
        <v>482</v>
      </c>
      <c r="D567" s="9" t="s">
        <v>466</v>
      </c>
      <c r="E567" s="9" t="s">
        <v>28</v>
      </c>
      <c r="F567" s="10">
        <f>SUM(F568)</f>
        <v>270</v>
      </c>
    </row>
    <row r="568" spans="1:6" s="70" customFormat="1" ht="16.5" customHeight="1">
      <c r="A568" s="31" t="s">
        <v>42</v>
      </c>
      <c r="B568" s="32" t="s">
        <v>419</v>
      </c>
      <c r="C568" s="32" t="s">
        <v>482</v>
      </c>
      <c r="D568" s="32" t="s">
        <v>466</v>
      </c>
      <c r="E568" s="32" t="s">
        <v>41</v>
      </c>
      <c r="F568" s="33">
        <f>SUM(Функциональная!E70)</f>
        <v>270</v>
      </c>
    </row>
    <row r="569" spans="1:6" s="70" customFormat="1" ht="49.5" customHeight="1">
      <c r="A569" s="73" t="s">
        <v>38</v>
      </c>
      <c r="B569" s="54" t="s">
        <v>419</v>
      </c>
      <c r="C569" s="54" t="s">
        <v>482</v>
      </c>
      <c r="D569" s="54" t="s">
        <v>37</v>
      </c>
      <c r="E569" s="54"/>
      <c r="F569" s="49">
        <f>SUM(F570)</f>
        <v>103.1</v>
      </c>
    </row>
    <row r="570" spans="1:6" s="70" customFormat="1" ht="16.5" customHeight="1">
      <c r="A570" s="73" t="s">
        <v>47</v>
      </c>
      <c r="B570" s="54" t="s">
        <v>419</v>
      </c>
      <c r="C570" s="54" t="s">
        <v>482</v>
      </c>
      <c r="D570" s="54" t="s">
        <v>46</v>
      </c>
      <c r="E570" s="54"/>
      <c r="F570" s="49">
        <f>SUM(F572+F573)</f>
        <v>103.1</v>
      </c>
    </row>
    <row r="571" spans="1:6" ht="47.25">
      <c r="A571" s="73" t="s">
        <v>59</v>
      </c>
      <c r="B571" s="54" t="s">
        <v>419</v>
      </c>
      <c r="C571" s="54" t="s">
        <v>482</v>
      </c>
      <c r="D571" s="54" t="s">
        <v>58</v>
      </c>
      <c r="E571" s="54" t="s">
        <v>28</v>
      </c>
      <c r="F571" s="49">
        <f>SUM(F572)</f>
        <v>88.8</v>
      </c>
    </row>
    <row r="572" spans="1:6" ht="15.75">
      <c r="A572" s="11" t="s">
        <v>42</v>
      </c>
      <c r="B572" s="12" t="s">
        <v>419</v>
      </c>
      <c r="C572" s="12" t="s">
        <v>482</v>
      </c>
      <c r="D572" s="12" t="s">
        <v>58</v>
      </c>
      <c r="E572" s="12" t="s">
        <v>41</v>
      </c>
      <c r="F572" s="13">
        <f>SUM(Функциональная!E76)</f>
        <v>88.8</v>
      </c>
    </row>
    <row r="573" spans="1:6" ht="15.75">
      <c r="A573" s="134" t="s">
        <v>595</v>
      </c>
      <c r="B573" s="78" t="s">
        <v>419</v>
      </c>
      <c r="C573" s="78" t="s">
        <v>482</v>
      </c>
      <c r="D573" s="78" t="s">
        <v>594</v>
      </c>
      <c r="E573" s="78" t="s">
        <v>28</v>
      </c>
      <c r="F573" s="93">
        <f>SUM(F574)</f>
        <v>14.3</v>
      </c>
    </row>
    <row r="574" spans="1:6" ht="15.75">
      <c r="A574" s="95" t="s">
        <v>42</v>
      </c>
      <c r="B574" s="75" t="s">
        <v>419</v>
      </c>
      <c r="C574" s="75" t="s">
        <v>482</v>
      </c>
      <c r="D574" s="186" t="s">
        <v>594</v>
      </c>
      <c r="E574" s="75" t="s">
        <v>41</v>
      </c>
      <c r="F574" s="94">
        <f>SUM(Функциональная!E78)</f>
        <v>14.3</v>
      </c>
    </row>
    <row r="575" spans="1:6" ht="31.5">
      <c r="A575" s="7" t="s">
        <v>80</v>
      </c>
      <c r="B575" s="8" t="s">
        <v>419</v>
      </c>
      <c r="C575" s="9" t="s">
        <v>482</v>
      </c>
      <c r="D575" s="9" t="s">
        <v>79</v>
      </c>
      <c r="E575" s="9" t="s">
        <v>28</v>
      </c>
      <c r="F575" s="10">
        <f>SUM(F576)</f>
        <v>222.4</v>
      </c>
    </row>
    <row r="576" spans="1:6" ht="15.75">
      <c r="A576" s="7" t="s">
        <v>82</v>
      </c>
      <c r="B576" s="8" t="s">
        <v>419</v>
      </c>
      <c r="C576" s="9" t="s">
        <v>482</v>
      </c>
      <c r="D576" s="9" t="s">
        <v>81</v>
      </c>
      <c r="E576" s="9" t="s">
        <v>28</v>
      </c>
      <c r="F576" s="10">
        <f>SUM(F577+F579)</f>
        <v>222.4</v>
      </c>
    </row>
    <row r="577" spans="1:6" ht="15.75">
      <c r="A577" s="7" t="s">
        <v>84</v>
      </c>
      <c r="B577" s="8" t="s">
        <v>419</v>
      </c>
      <c r="C577" s="9" t="s">
        <v>482</v>
      </c>
      <c r="D577" s="9" t="s">
        <v>83</v>
      </c>
      <c r="E577" s="9" t="s">
        <v>28</v>
      </c>
      <c r="F577" s="10">
        <f>SUM(F578)</f>
        <v>122.4</v>
      </c>
    </row>
    <row r="578" spans="1:6" ht="15.75">
      <c r="A578" s="11" t="s">
        <v>42</v>
      </c>
      <c r="B578" s="12" t="s">
        <v>419</v>
      </c>
      <c r="C578" s="12" t="s">
        <v>482</v>
      </c>
      <c r="D578" s="12" t="s">
        <v>83</v>
      </c>
      <c r="E578" s="12" t="s">
        <v>41</v>
      </c>
      <c r="F578" s="13">
        <f>SUM(Функциональная!E84-Ведомстенная!F540)</f>
        <v>122.4</v>
      </c>
    </row>
    <row r="579" spans="1:6" ht="31.5">
      <c r="A579" s="7" t="s">
        <v>86</v>
      </c>
      <c r="B579" s="8" t="s">
        <v>419</v>
      </c>
      <c r="C579" s="9" t="s">
        <v>482</v>
      </c>
      <c r="D579" s="9" t="s">
        <v>85</v>
      </c>
      <c r="E579" s="9" t="s">
        <v>28</v>
      </c>
      <c r="F579" s="10">
        <f>SUM(F580)</f>
        <v>100</v>
      </c>
    </row>
    <row r="580" spans="1:6" ht="15.75">
      <c r="A580" s="11" t="s">
        <v>42</v>
      </c>
      <c r="B580" s="12" t="s">
        <v>419</v>
      </c>
      <c r="C580" s="12" t="s">
        <v>482</v>
      </c>
      <c r="D580" s="12" t="s">
        <v>85</v>
      </c>
      <c r="E580" s="12" t="s">
        <v>41</v>
      </c>
      <c r="F580" s="13">
        <f>SUM(Функциональная!E86)</f>
        <v>100</v>
      </c>
    </row>
    <row r="581" spans="1:6" ht="15.75">
      <c r="A581" s="134" t="s">
        <v>92</v>
      </c>
      <c r="B581" s="78" t="s">
        <v>419</v>
      </c>
      <c r="C581" s="78" t="s">
        <v>482</v>
      </c>
      <c r="D581" s="78" t="s">
        <v>91</v>
      </c>
      <c r="E581" s="78" t="s">
        <v>28</v>
      </c>
      <c r="F581" s="93">
        <f>SUM(F582+F584)</f>
        <v>197.5</v>
      </c>
    </row>
    <row r="582" spans="1:6" ht="63">
      <c r="A582" s="134" t="s">
        <v>521</v>
      </c>
      <c r="B582" s="78" t="s">
        <v>419</v>
      </c>
      <c r="C582" s="78" t="s">
        <v>482</v>
      </c>
      <c r="D582" s="78" t="s">
        <v>546</v>
      </c>
      <c r="E582" s="78"/>
      <c r="F582" s="93">
        <f>SUM(F583)</f>
        <v>85</v>
      </c>
    </row>
    <row r="583" spans="1:6" ht="15.75">
      <c r="A583" s="95" t="s">
        <v>42</v>
      </c>
      <c r="B583" s="75" t="s">
        <v>419</v>
      </c>
      <c r="C583" s="75" t="s">
        <v>482</v>
      </c>
      <c r="D583" s="75" t="s">
        <v>546</v>
      </c>
      <c r="E583" s="75" t="s">
        <v>41</v>
      </c>
      <c r="F583" s="94">
        <v>85</v>
      </c>
    </row>
    <row r="584" spans="1:6" ht="31.5">
      <c r="A584" s="134" t="s">
        <v>544</v>
      </c>
      <c r="B584" s="78" t="s">
        <v>419</v>
      </c>
      <c r="C584" s="78" t="s">
        <v>482</v>
      </c>
      <c r="D584" s="78" t="s">
        <v>545</v>
      </c>
      <c r="E584" s="78"/>
      <c r="F584" s="93">
        <f>SUM(F585)</f>
        <v>112.5</v>
      </c>
    </row>
    <row r="585" spans="1:6" ht="15.75">
      <c r="A585" s="95" t="s">
        <v>42</v>
      </c>
      <c r="B585" s="75" t="s">
        <v>419</v>
      </c>
      <c r="C585" s="75" t="s">
        <v>482</v>
      </c>
      <c r="D585" s="75" t="s">
        <v>545</v>
      </c>
      <c r="E585" s="75" t="s">
        <v>41</v>
      </c>
      <c r="F585" s="94">
        <f>SUM(Функциональная!E101-Ведомстенная!F57-Ведомстенная!F72-Ведомстенная!F312)</f>
        <v>112.5</v>
      </c>
    </row>
    <row r="586" spans="1:6" ht="17.25" customHeight="1">
      <c r="A586" s="7" t="s">
        <v>96</v>
      </c>
      <c r="B586" s="8" t="s">
        <v>419</v>
      </c>
      <c r="C586" s="9" t="s">
        <v>95</v>
      </c>
      <c r="D586" s="9" t="s">
        <v>28</v>
      </c>
      <c r="E586" s="9" t="s">
        <v>28</v>
      </c>
      <c r="F586" s="10">
        <f>SUM(F590)</f>
        <v>881.1</v>
      </c>
    </row>
    <row r="587" spans="1:6" ht="15.75">
      <c r="A587" s="7" t="s">
        <v>98</v>
      </c>
      <c r="B587" s="8" t="s">
        <v>419</v>
      </c>
      <c r="C587" s="9" t="s">
        <v>97</v>
      </c>
      <c r="D587" s="9" t="s">
        <v>28</v>
      </c>
      <c r="E587" s="9" t="s">
        <v>28</v>
      </c>
      <c r="F587" s="10">
        <f>SUM(F590)</f>
        <v>881.1</v>
      </c>
    </row>
    <row r="588" spans="1:6" ht="15.75">
      <c r="A588" s="7" t="s">
        <v>76</v>
      </c>
      <c r="B588" s="8" t="s">
        <v>419</v>
      </c>
      <c r="C588" s="9" t="s">
        <v>97</v>
      </c>
      <c r="D588" s="9" t="s">
        <v>75</v>
      </c>
      <c r="E588" s="9" t="s">
        <v>28</v>
      </c>
      <c r="F588" s="10">
        <f>SUM(F590)</f>
        <v>881.1</v>
      </c>
    </row>
    <row r="589" spans="1:6" ht="31.5">
      <c r="A589" s="7" t="s">
        <v>100</v>
      </c>
      <c r="B589" s="8" t="s">
        <v>419</v>
      </c>
      <c r="C589" s="9" t="s">
        <v>97</v>
      </c>
      <c r="D589" s="9" t="s">
        <v>99</v>
      </c>
      <c r="E589" s="9" t="s">
        <v>28</v>
      </c>
      <c r="F589" s="10">
        <f>SUM(F590)</f>
        <v>881.1</v>
      </c>
    </row>
    <row r="590" spans="1:6" ht="19.5" customHeight="1">
      <c r="A590" s="11" t="s">
        <v>42</v>
      </c>
      <c r="B590" s="12" t="s">
        <v>419</v>
      </c>
      <c r="C590" s="12" t="s">
        <v>97</v>
      </c>
      <c r="D590" s="12" t="s">
        <v>99</v>
      </c>
      <c r="E590" s="12" t="s">
        <v>41</v>
      </c>
      <c r="F590" s="13">
        <f>SUM(Функциональная!E106)</f>
        <v>881.1</v>
      </c>
    </row>
    <row r="591" spans="1:6" ht="32.25" customHeight="1">
      <c r="A591" s="7" t="s">
        <v>102</v>
      </c>
      <c r="B591" s="8" t="s">
        <v>419</v>
      </c>
      <c r="C591" s="9" t="s">
        <v>101</v>
      </c>
      <c r="D591" s="9" t="s">
        <v>28</v>
      </c>
      <c r="E591" s="9" t="s">
        <v>28</v>
      </c>
      <c r="F591" s="10">
        <f>SUM(F596+F592)</f>
        <v>2235.1</v>
      </c>
    </row>
    <row r="592" spans="1:6" ht="17.25" customHeight="1">
      <c r="A592" s="134" t="s">
        <v>390</v>
      </c>
      <c r="B592" s="12" t="s">
        <v>419</v>
      </c>
      <c r="C592" s="78" t="s">
        <v>389</v>
      </c>
      <c r="D592" s="78"/>
      <c r="E592" s="78"/>
      <c r="F592" s="93">
        <f>SUM(F595)</f>
        <v>975.0999999999999</v>
      </c>
    </row>
    <row r="593" spans="1:6" ht="21" customHeight="1">
      <c r="A593" s="134" t="s">
        <v>76</v>
      </c>
      <c r="B593" s="12" t="s">
        <v>419</v>
      </c>
      <c r="C593" s="78" t="s">
        <v>389</v>
      </c>
      <c r="D593" s="78" t="s">
        <v>75</v>
      </c>
      <c r="E593" s="78" t="s">
        <v>28</v>
      </c>
      <c r="F593" s="93">
        <f>SUM(F595)</f>
        <v>975.0999999999999</v>
      </c>
    </row>
    <row r="594" spans="1:6" ht="21" customHeight="1">
      <c r="A594" s="134" t="s">
        <v>78</v>
      </c>
      <c r="B594" s="12" t="s">
        <v>419</v>
      </c>
      <c r="C594" s="78" t="s">
        <v>389</v>
      </c>
      <c r="D594" s="78" t="s">
        <v>77</v>
      </c>
      <c r="E594" s="78" t="s">
        <v>28</v>
      </c>
      <c r="F594" s="93">
        <f>SUM(F595)</f>
        <v>975.0999999999999</v>
      </c>
    </row>
    <row r="595" spans="1:6" ht="15.75" customHeight="1">
      <c r="A595" s="95" t="s">
        <v>42</v>
      </c>
      <c r="B595" s="12" t="s">
        <v>419</v>
      </c>
      <c r="C595" s="75" t="s">
        <v>389</v>
      </c>
      <c r="D595" s="75" t="s">
        <v>77</v>
      </c>
      <c r="E595" s="75" t="s">
        <v>41</v>
      </c>
      <c r="F595" s="94">
        <f>SUM(Функциональная!E127)</f>
        <v>975.0999999999999</v>
      </c>
    </row>
    <row r="596" spans="1:6" ht="31.5" customHeight="1">
      <c r="A596" s="7" t="s">
        <v>126</v>
      </c>
      <c r="B596" s="8" t="s">
        <v>419</v>
      </c>
      <c r="C596" s="9" t="s">
        <v>125</v>
      </c>
      <c r="D596" s="9" t="s">
        <v>28</v>
      </c>
      <c r="E596" s="9" t="s">
        <v>28</v>
      </c>
      <c r="F596" s="10">
        <f>SUM(F599)</f>
        <v>1260</v>
      </c>
    </row>
    <row r="597" spans="1:6" ht="15.75">
      <c r="A597" s="7" t="s">
        <v>92</v>
      </c>
      <c r="B597" s="8" t="s">
        <v>419</v>
      </c>
      <c r="C597" s="9" t="s">
        <v>125</v>
      </c>
      <c r="D597" s="9" t="s">
        <v>91</v>
      </c>
      <c r="E597" s="9" t="s">
        <v>28</v>
      </c>
      <c r="F597" s="10">
        <f>SUM(F599)</f>
        <v>1260</v>
      </c>
    </row>
    <row r="598" spans="1:6" ht="47.25">
      <c r="A598" s="7" t="s">
        <v>559</v>
      </c>
      <c r="B598" s="8" t="s">
        <v>419</v>
      </c>
      <c r="C598" s="9" t="s">
        <v>125</v>
      </c>
      <c r="D598" s="9" t="s">
        <v>127</v>
      </c>
      <c r="E598" s="9" t="s">
        <v>28</v>
      </c>
      <c r="F598" s="10">
        <f>SUM(F599)</f>
        <v>1260</v>
      </c>
    </row>
    <row r="599" spans="1:6" ht="15.75">
      <c r="A599" s="11" t="s">
        <v>42</v>
      </c>
      <c r="B599" s="12" t="s">
        <v>419</v>
      </c>
      <c r="C599" s="12" t="s">
        <v>125</v>
      </c>
      <c r="D599" s="12" t="s">
        <v>127</v>
      </c>
      <c r="E599" s="12" t="s">
        <v>41</v>
      </c>
      <c r="F599" s="13">
        <f>SUM(Функциональная!E131)</f>
        <v>1260</v>
      </c>
    </row>
    <row r="600" spans="1:6" ht="16.5">
      <c r="A600" s="141" t="s">
        <v>129</v>
      </c>
      <c r="B600" s="81" t="s">
        <v>419</v>
      </c>
      <c r="C600" s="81" t="s">
        <v>128</v>
      </c>
      <c r="D600" s="170"/>
      <c r="E600" s="170"/>
      <c r="F600" s="173">
        <f>SUM(F601)</f>
        <v>200</v>
      </c>
    </row>
    <row r="601" spans="1:6" ht="15.75">
      <c r="A601" s="80" t="s">
        <v>131</v>
      </c>
      <c r="B601" s="81" t="s">
        <v>419</v>
      </c>
      <c r="C601" s="82" t="s">
        <v>130</v>
      </c>
      <c r="D601" s="82" t="s">
        <v>28</v>
      </c>
      <c r="E601" s="82" t="s">
        <v>28</v>
      </c>
      <c r="F601" s="83">
        <f>SUM(F602)</f>
        <v>200</v>
      </c>
    </row>
    <row r="602" spans="1:6" ht="15.75">
      <c r="A602" s="80" t="s">
        <v>92</v>
      </c>
      <c r="B602" s="81" t="s">
        <v>419</v>
      </c>
      <c r="C602" s="82" t="s">
        <v>130</v>
      </c>
      <c r="D602" s="82" t="s">
        <v>91</v>
      </c>
      <c r="E602" s="82" t="s">
        <v>28</v>
      </c>
      <c r="F602" s="83">
        <f>SUM(F604)</f>
        <v>200</v>
      </c>
    </row>
    <row r="603" spans="1:6" ht="47.25">
      <c r="A603" s="80" t="s">
        <v>523</v>
      </c>
      <c r="B603" s="81" t="s">
        <v>419</v>
      </c>
      <c r="C603" s="82" t="s">
        <v>130</v>
      </c>
      <c r="D603" s="82" t="s">
        <v>137</v>
      </c>
      <c r="E603" s="82" t="s">
        <v>28</v>
      </c>
      <c r="F603" s="83">
        <f>SUM(F604)</f>
        <v>200</v>
      </c>
    </row>
    <row r="604" spans="1:6" ht="15.75">
      <c r="A604" s="76" t="s">
        <v>42</v>
      </c>
      <c r="B604" s="84" t="s">
        <v>419</v>
      </c>
      <c r="C604" s="84" t="s">
        <v>130</v>
      </c>
      <c r="D604" s="84" t="s">
        <v>137</v>
      </c>
      <c r="E604" s="84" t="s">
        <v>41</v>
      </c>
      <c r="F604" s="85">
        <f>SUM(Функциональная!E143)</f>
        <v>200</v>
      </c>
    </row>
    <row r="605" spans="1:6" s="3" customFormat="1" ht="15.75">
      <c r="A605" s="7" t="s">
        <v>139</v>
      </c>
      <c r="B605" s="188" t="s">
        <v>419</v>
      </c>
      <c r="C605" s="189" t="s">
        <v>138</v>
      </c>
      <c r="D605" s="189"/>
      <c r="E605" s="189"/>
      <c r="F605" s="190">
        <f>SUM(F606)</f>
        <v>149.4</v>
      </c>
    </row>
    <row r="606" spans="1:6" ht="15.75">
      <c r="A606" s="73" t="s">
        <v>172</v>
      </c>
      <c r="B606" s="8" t="s">
        <v>419</v>
      </c>
      <c r="C606" s="54" t="s">
        <v>171</v>
      </c>
      <c r="D606" s="54" t="s">
        <v>28</v>
      </c>
      <c r="E606" s="54" t="s">
        <v>28</v>
      </c>
      <c r="F606" s="49">
        <f>SUM(F609)</f>
        <v>149.4</v>
      </c>
    </row>
    <row r="607" spans="1:6" ht="15.75">
      <c r="A607" s="187" t="s">
        <v>9</v>
      </c>
      <c r="B607" s="74" t="s">
        <v>419</v>
      </c>
      <c r="C607" s="74" t="s">
        <v>171</v>
      </c>
      <c r="D607" s="87" t="s">
        <v>10</v>
      </c>
      <c r="E607" s="87" t="s">
        <v>28</v>
      </c>
      <c r="F607" s="88">
        <f>SUM(F609)</f>
        <v>149.4</v>
      </c>
    </row>
    <row r="608" spans="1:6" ht="15.75">
      <c r="A608" s="187" t="s">
        <v>11</v>
      </c>
      <c r="B608" s="74" t="s">
        <v>419</v>
      </c>
      <c r="C608" s="74" t="s">
        <v>171</v>
      </c>
      <c r="D608" s="87" t="s">
        <v>12</v>
      </c>
      <c r="E608" s="87" t="s">
        <v>28</v>
      </c>
      <c r="F608" s="88">
        <f>SUM(F609)</f>
        <v>149.4</v>
      </c>
    </row>
    <row r="609" spans="1:6" ht="15.75">
      <c r="A609" s="11" t="s">
        <v>42</v>
      </c>
      <c r="B609" s="12" t="s">
        <v>419</v>
      </c>
      <c r="C609" s="12" t="s">
        <v>171</v>
      </c>
      <c r="D609" s="12" t="s">
        <v>12</v>
      </c>
      <c r="E609" s="12" t="s">
        <v>41</v>
      </c>
      <c r="F609" s="13">
        <v>149.4</v>
      </c>
    </row>
    <row r="610" spans="1:6" ht="15.75">
      <c r="A610" s="7" t="s">
        <v>293</v>
      </c>
      <c r="B610" s="8" t="s">
        <v>419</v>
      </c>
      <c r="C610" s="9" t="s">
        <v>292</v>
      </c>
      <c r="D610" s="9" t="s">
        <v>28</v>
      </c>
      <c r="E610" s="9" t="s">
        <v>28</v>
      </c>
      <c r="F610" s="10">
        <f>SUM(F611)</f>
        <v>510</v>
      </c>
    </row>
    <row r="611" spans="1:6" ht="31.5">
      <c r="A611" s="7" t="s">
        <v>299</v>
      </c>
      <c r="B611" s="8" t="s">
        <v>419</v>
      </c>
      <c r="C611" s="9" t="s">
        <v>483</v>
      </c>
      <c r="D611" s="9" t="s">
        <v>28</v>
      </c>
      <c r="E611" s="9" t="s">
        <v>28</v>
      </c>
      <c r="F611" s="10">
        <f>SUM(F612)</f>
        <v>510</v>
      </c>
    </row>
    <row r="612" spans="1:6" ht="15.75">
      <c r="A612" s="7" t="s">
        <v>92</v>
      </c>
      <c r="B612" s="8" t="s">
        <v>419</v>
      </c>
      <c r="C612" s="9" t="s">
        <v>483</v>
      </c>
      <c r="D612" s="9" t="s">
        <v>91</v>
      </c>
      <c r="E612" s="9" t="s">
        <v>28</v>
      </c>
      <c r="F612" s="10">
        <f>SUM(F613+F615+F617)</f>
        <v>510</v>
      </c>
    </row>
    <row r="613" spans="1:6" ht="15.75">
      <c r="A613" s="7" t="s">
        <v>301</v>
      </c>
      <c r="B613" s="8" t="s">
        <v>419</v>
      </c>
      <c r="C613" s="9" t="s">
        <v>483</v>
      </c>
      <c r="D613" s="9" t="s">
        <v>300</v>
      </c>
      <c r="E613" s="9" t="s">
        <v>28</v>
      </c>
      <c r="F613" s="10">
        <f>SUM(F614)</f>
        <v>160</v>
      </c>
    </row>
    <row r="614" spans="1:6" ht="31.5">
      <c r="A614" s="11" t="s">
        <v>303</v>
      </c>
      <c r="B614" s="12" t="s">
        <v>419</v>
      </c>
      <c r="C614" s="12" t="s">
        <v>483</v>
      </c>
      <c r="D614" s="12" t="s">
        <v>300</v>
      </c>
      <c r="E614" s="12" t="s">
        <v>302</v>
      </c>
      <c r="F614" s="13">
        <f>SUM(Функциональная!E431)</f>
        <v>160</v>
      </c>
    </row>
    <row r="615" spans="1:6" ht="28.5" customHeight="1">
      <c r="A615" s="7" t="s">
        <v>524</v>
      </c>
      <c r="B615" s="8" t="s">
        <v>419</v>
      </c>
      <c r="C615" s="9" t="s">
        <v>483</v>
      </c>
      <c r="D615" s="9" t="s">
        <v>305</v>
      </c>
      <c r="E615" s="9" t="s">
        <v>28</v>
      </c>
      <c r="F615" s="10">
        <f>SUM(F616)</f>
        <v>300</v>
      </c>
    </row>
    <row r="616" spans="1:6" ht="31.5">
      <c r="A616" s="11" t="s">
        <v>303</v>
      </c>
      <c r="B616" s="12" t="s">
        <v>419</v>
      </c>
      <c r="C616" s="12" t="s">
        <v>483</v>
      </c>
      <c r="D616" s="12" t="s">
        <v>305</v>
      </c>
      <c r="E616" s="12" t="s">
        <v>302</v>
      </c>
      <c r="F616" s="13">
        <f>SUM(Функциональная!E433)</f>
        <v>300</v>
      </c>
    </row>
    <row r="617" spans="1:6" ht="31.5" customHeight="1">
      <c r="A617" s="7" t="s">
        <v>525</v>
      </c>
      <c r="B617" s="8" t="s">
        <v>419</v>
      </c>
      <c r="C617" s="9" t="s">
        <v>483</v>
      </c>
      <c r="D617" s="9" t="s">
        <v>306</v>
      </c>
      <c r="E617" s="9" t="s">
        <v>28</v>
      </c>
      <c r="F617" s="10">
        <f>SUM(F618)</f>
        <v>50</v>
      </c>
    </row>
    <row r="618" spans="1:7" ht="31.5">
      <c r="A618" s="11" t="s">
        <v>303</v>
      </c>
      <c r="B618" s="12" t="s">
        <v>419</v>
      </c>
      <c r="C618" s="12" t="s">
        <v>483</v>
      </c>
      <c r="D618" s="12" t="s">
        <v>306</v>
      </c>
      <c r="E618" s="12" t="s">
        <v>302</v>
      </c>
      <c r="F618" s="13">
        <f>SUM(Функциональная!E435)</f>
        <v>50</v>
      </c>
      <c r="G618" s="170"/>
    </row>
    <row r="619" spans="1:8" ht="16.5">
      <c r="A619" s="92" t="s">
        <v>486</v>
      </c>
      <c r="B619" s="8" t="s">
        <v>419</v>
      </c>
      <c r="C619" s="78" t="s">
        <v>484</v>
      </c>
      <c r="D619" s="78" t="s">
        <v>28</v>
      </c>
      <c r="E619" s="78" t="s">
        <v>28</v>
      </c>
      <c r="F619" s="93">
        <f>SUM(F620+F627)</f>
        <v>7173.700000000001</v>
      </c>
      <c r="H619" s="176"/>
    </row>
    <row r="620" spans="1:8" ht="16.5">
      <c r="A620" s="29" t="s">
        <v>485</v>
      </c>
      <c r="B620" s="8" t="s">
        <v>419</v>
      </c>
      <c r="C620" s="21" t="s">
        <v>516</v>
      </c>
      <c r="D620" s="54" t="s">
        <v>28</v>
      </c>
      <c r="E620" s="54" t="s">
        <v>28</v>
      </c>
      <c r="F620" s="49">
        <f>SUM(F621)</f>
        <v>6362.400000000001</v>
      </c>
      <c r="H620" s="176"/>
    </row>
    <row r="621" spans="1:8" ht="16.5">
      <c r="A621" s="29" t="s">
        <v>295</v>
      </c>
      <c r="B621" s="8" t="s">
        <v>419</v>
      </c>
      <c r="C621" s="21" t="s">
        <v>516</v>
      </c>
      <c r="D621" s="54" t="s">
        <v>294</v>
      </c>
      <c r="E621" s="54" t="s">
        <v>28</v>
      </c>
      <c r="F621" s="49">
        <f>SUM(F626+F622)</f>
        <v>6362.400000000001</v>
      </c>
      <c r="H621" s="176"/>
    </row>
    <row r="622" spans="1:8" ht="16.5">
      <c r="A622" s="100" t="s">
        <v>489</v>
      </c>
      <c r="B622" s="106" t="s">
        <v>419</v>
      </c>
      <c r="C622" s="102" t="s">
        <v>516</v>
      </c>
      <c r="D622" s="115" t="s">
        <v>490</v>
      </c>
      <c r="E622" s="115"/>
      <c r="F622" s="116">
        <f>SUM(F623)</f>
        <v>354.50000000000006</v>
      </c>
      <c r="H622" s="176"/>
    </row>
    <row r="623" spans="1:8" ht="16.5">
      <c r="A623" s="103" t="s">
        <v>192</v>
      </c>
      <c r="B623" s="106" t="s">
        <v>419</v>
      </c>
      <c r="C623" s="104" t="s">
        <v>516</v>
      </c>
      <c r="D623" s="117" t="s">
        <v>490</v>
      </c>
      <c r="E623" s="117" t="s">
        <v>191</v>
      </c>
      <c r="F623" s="116">
        <f>SUM(Функциональная!E533-Ведомстенная!F146)</f>
        <v>354.50000000000006</v>
      </c>
      <c r="H623" s="176"/>
    </row>
    <row r="624" spans="1:8" ht="16.5">
      <c r="A624" s="29" t="s">
        <v>188</v>
      </c>
      <c r="B624" s="8" t="s">
        <v>419</v>
      </c>
      <c r="C624" s="21" t="s">
        <v>516</v>
      </c>
      <c r="D624" s="54" t="s">
        <v>296</v>
      </c>
      <c r="E624" s="54" t="s">
        <v>28</v>
      </c>
      <c r="F624" s="49">
        <f>SUM(F626)</f>
        <v>6007.900000000001</v>
      </c>
      <c r="H624" s="176"/>
    </row>
    <row r="625" spans="1:8" ht="33">
      <c r="A625" s="29" t="s">
        <v>298</v>
      </c>
      <c r="B625" s="8" t="s">
        <v>419</v>
      </c>
      <c r="C625" s="21" t="s">
        <v>516</v>
      </c>
      <c r="D625" s="54" t="s">
        <v>297</v>
      </c>
      <c r="E625" s="54" t="s">
        <v>28</v>
      </c>
      <c r="F625" s="49">
        <f>SUM(F626)</f>
        <v>6007.900000000001</v>
      </c>
      <c r="H625" s="176"/>
    </row>
    <row r="626" spans="1:8" ht="16.5">
      <c r="A626" s="26" t="s">
        <v>192</v>
      </c>
      <c r="B626" s="12" t="s">
        <v>419</v>
      </c>
      <c r="C626" s="27" t="s">
        <v>516</v>
      </c>
      <c r="D626" s="55" t="s">
        <v>297</v>
      </c>
      <c r="E626" s="55" t="s">
        <v>191</v>
      </c>
      <c r="F626" s="48">
        <f>SUM(Функциональная!E536-Ведомстенная!F149)</f>
        <v>6007.900000000001</v>
      </c>
      <c r="H626" s="176"/>
    </row>
    <row r="627" spans="1:8" ht="16.5">
      <c r="A627" s="29" t="s">
        <v>488</v>
      </c>
      <c r="B627" s="8" t="s">
        <v>419</v>
      </c>
      <c r="C627" s="54" t="s">
        <v>487</v>
      </c>
      <c r="D627" s="54"/>
      <c r="E627" s="54"/>
      <c r="F627" s="49">
        <f>SUM(F628)</f>
        <v>811.3</v>
      </c>
      <c r="H627" s="176"/>
    </row>
    <row r="628" spans="1:8" ht="15.75">
      <c r="A628" s="134" t="s">
        <v>92</v>
      </c>
      <c r="B628" s="8" t="s">
        <v>419</v>
      </c>
      <c r="C628" s="78" t="s">
        <v>487</v>
      </c>
      <c r="D628" s="78" t="s">
        <v>91</v>
      </c>
      <c r="E628" s="78"/>
      <c r="F628" s="93">
        <f>SUM(F629+F631)</f>
        <v>811.3</v>
      </c>
      <c r="H628" s="176"/>
    </row>
    <row r="629" spans="1:8" ht="49.5">
      <c r="A629" s="29" t="s">
        <v>529</v>
      </c>
      <c r="B629" s="8" t="s">
        <v>419</v>
      </c>
      <c r="C629" s="54" t="s">
        <v>487</v>
      </c>
      <c r="D629" s="54" t="s">
        <v>304</v>
      </c>
      <c r="E629" s="54" t="s">
        <v>28</v>
      </c>
      <c r="F629" s="49">
        <f>SUM(F630)</f>
        <v>776.3</v>
      </c>
      <c r="H629" s="176"/>
    </row>
    <row r="630" spans="1:8" ht="33">
      <c r="A630" s="26" t="s">
        <v>303</v>
      </c>
      <c r="B630" s="12" t="s">
        <v>419</v>
      </c>
      <c r="C630" s="55" t="s">
        <v>487</v>
      </c>
      <c r="D630" s="55" t="s">
        <v>304</v>
      </c>
      <c r="E630" s="55" t="s">
        <v>302</v>
      </c>
      <c r="F630" s="48">
        <f>SUM(Функциональная!E540-Ведомстенная!F153)</f>
        <v>776.3</v>
      </c>
      <c r="H630" s="176"/>
    </row>
    <row r="631" spans="1:8" ht="63">
      <c r="A631" s="134" t="s">
        <v>528</v>
      </c>
      <c r="B631" s="81" t="s">
        <v>419</v>
      </c>
      <c r="C631" s="78" t="s">
        <v>487</v>
      </c>
      <c r="D631" s="78" t="s">
        <v>546</v>
      </c>
      <c r="E631" s="78"/>
      <c r="F631" s="93">
        <f>SUM(F632)</f>
        <v>35</v>
      </c>
      <c r="H631" s="176"/>
    </row>
    <row r="632" spans="1:6" ht="15.75">
      <c r="A632" s="95" t="s">
        <v>192</v>
      </c>
      <c r="B632" s="84" t="s">
        <v>419</v>
      </c>
      <c r="C632" s="75" t="s">
        <v>487</v>
      </c>
      <c r="D632" s="75" t="s">
        <v>546</v>
      </c>
      <c r="E632" s="75" t="s">
        <v>191</v>
      </c>
      <c r="F632" s="94">
        <f>SUM(Функциональная!E542)</f>
        <v>35</v>
      </c>
    </row>
    <row r="633" spans="1:6" ht="15.75">
      <c r="A633" s="14"/>
      <c r="B633" s="15" t="s">
        <v>28</v>
      </c>
      <c r="C633" s="16"/>
      <c r="D633" s="16"/>
      <c r="E633" s="16"/>
      <c r="F633" s="17">
        <f>SUM(F545+F525+F428+F334+F295+F154+F73+F21+F39+F58)</f>
        <v>581018.1</v>
      </c>
    </row>
    <row r="634" ht="15.75">
      <c r="F634" s="43">
        <f>SUM(Функциональная!E543-Ведомстенная!F633)</f>
        <v>1.1641532182693481E-10</v>
      </c>
    </row>
  </sheetData>
  <mergeCells count="13">
    <mergeCell ref="A5:F5"/>
    <mergeCell ref="A6:F6"/>
    <mergeCell ref="A1:F1"/>
    <mergeCell ref="A2:F2"/>
    <mergeCell ref="A3:F3"/>
    <mergeCell ref="A4:F4"/>
    <mergeCell ref="A16:F16"/>
    <mergeCell ref="A15:F15"/>
    <mergeCell ref="A8:D8"/>
    <mergeCell ref="A9:D9"/>
    <mergeCell ref="A10:D10"/>
    <mergeCell ref="A11:D11"/>
    <mergeCell ref="A12:D12"/>
  </mergeCells>
  <printOptions/>
  <pageMargins left="0.7" right="0.25" top="0.18" bottom="0.17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60" workbookViewId="0" topLeftCell="A1">
      <selection activeCell="A7" sqref="A7"/>
    </sheetView>
  </sheetViews>
  <sheetFormatPr defaultColWidth="9.140625" defaultRowHeight="12.75"/>
  <cols>
    <col min="1" max="1" width="54.140625" style="0" customWidth="1"/>
    <col min="2" max="2" width="33.7109375" style="0" customWidth="1"/>
    <col min="3" max="3" width="12.7109375" style="0" customWidth="1"/>
    <col min="4" max="4" width="14.421875" style="0" customWidth="1"/>
    <col min="5" max="5" width="21.57421875" style="0" bestFit="1" customWidth="1"/>
    <col min="6" max="6" width="18.57421875" style="0" customWidth="1"/>
    <col min="7" max="7" width="20.140625" style="0" customWidth="1"/>
  </cols>
  <sheetData>
    <row r="1" spans="1:6" ht="16.5">
      <c r="A1" s="197" t="s">
        <v>420</v>
      </c>
      <c r="B1" s="197"/>
      <c r="C1" s="197"/>
      <c r="D1" s="4"/>
      <c r="E1" s="4"/>
      <c r="F1" s="4"/>
    </row>
    <row r="2" spans="1:6" ht="16.5">
      <c r="A2" s="197" t="s">
        <v>227</v>
      </c>
      <c r="B2" s="197"/>
      <c r="C2" s="197"/>
      <c r="D2" s="4"/>
      <c r="E2" s="4"/>
      <c r="F2" s="4"/>
    </row>
    <row r="3" spans="1:6" ht="16.5">
      <c r="A3" s="197" t="s">
        <v>228</v>
      </c>
      <c r="B3" s="197"/>
      <c r="C3" s="197"/>
      <c r="D3" s="4"/>
      <c r="E3" s="4"/>
      <c r="F3" s="4"/>
    </row>
    <row r="4" spans="1:6" ht="16.5">
      <c r="A4" s="197" t="s">
        <v>229</v>
      </c>
      <c r="B4" s="197"/>
      <c r="C4" s="197"/>
      <c r="D4" s="4"/>
      <c r="E4" s="4"/>
      <c r="F4" s="4"/>
    </row>
    <row r="5" spans="1:6" ht="16.5">
      <c r="A5" s="197" t="s">
        <v>230</v>
      </c>
      <c r="B5" s="197"/>
      <c r="C5" s="197"/>
      <c r="D5" s="4"/>
      <c r="E5" s="4"/>
      <c r="F5" s="4"/>
    </row>
    <row r="6" spans="1:6" ht="16.5">
      <c r="A6" s="201" t="s">
        <v>601</v>
      </c>
      <c r="B6" s="201"/>
      <c r="C6" s="201"/>
      <c r="D6" s="164"/>
      <c r="E6" s="164"/>
      <c r="F6" s="164"/>
    </row>
    <row r="8" spans="1:7" ht="16.5">
      <c r="A8" s="197" t="s">
        <v>426</v>
      </c>
      <c r="B8" s="197"/>
      <c r="C8" s="4"/>
      <c r="D8" s="4"/>
      <c r="E8" s="4"/>
      <c r="F8" s="4"/>
      <c r="G8" s="4"/>
    </row>
    <row r="9" spans="1:7" ht="16.5">
      <c r="A9" s="197" t="s">
        <v>421</v>
      </c>
      <c r="B9" s="197"/>
      <c r="C9" s="4"/>
      <c r="D9" s="4"/>
      <c r="E9" s="4"/>
      <c r="F9" s="4"/>
      <c r="G9" s="4"/>
    </row>
    <row r="10" spans="1:7" ht="16.5">
      <c r="A10" s="197" t="s">
        <v>422</v>
      </c>
      <c r="B10" s="197"/>
      <c r="C10" s="4"/>
      <c r="D10" s="4"/>
      <c r="E10" s="4"/>
      <c r="F10" s="4"/>
      <c r="G10" s="4"/>
    </row>
    <row r="11" spans="1:7" ht="16.5">
      <c r="A11" s="197" t="s">
        <v>423</v>
      </c>
      <c r="B11" s="197"/>
      <c r="C11" s="4"/>
      <c r="D11" s="4"/>
      <c r="E11" s="4"/>
      <c r="F11" s="4"/>
      <c r="G11" s="4"/>
    </row>
    <row r="12" spans="1:6" ht="16.5">
      <c r="A12" s="197" t="s">
        <v>477</v>
      </c>
      <c r="B12" s="197"/>
      <c r="C12" s="4"/>
      <c r="D12" s="4"/>
      <c r="E12" s="4"/>
      <c r="F12" s="4"/>
    </row>
    <row r="13" spans="1:6" ht="16.5">
      <c r="A13" s="4"/>
      <c r="B13" s="4"/>
      <c r="C13" s="4"/>
      <c r="D13" s="4"/>
      <c r="E13" s="4"/>
      <c r="F13" s="4"/>
    </row>
    <row r="15" spans="1:3" ht="18">
      <c r="A15" s="202" t="s">
        <v>427</v>
      </c>
      <c r="B15" s="202"/>
      <c r="C15" s="202"/>
    </row>
    <row r="16" spans="1:3" ht="18.75">
      <c r="A16" s="204" t="s">
        <v>428</v>
      </c>
      <c r="B16" s="204"/>
      <c r="C16" s="204"/>
    </row>
    <row r="17" spans="1:3" ht="18.75">
      <c r="A17" s="204" t="s">
        <v>422</v>
      </c>
      <c r="B17" s="204"/>
      <c r="C17" s="204"/>
    </row>
    <row r="18" spans="1:3" ht="18.75">
      <c r="A18" s="205" t="s">
        <v>533</v>
      </c>
      <c r="B18" s="205"/>
      <c r="C18" s="205"/>
    </row>
    <row r="19" spans="1:3" ht="18.75">
      <c r="A19" s="58"/>
      <c r="B19" s="58"/>
      <c r="C19" t="s">
        <v>429</v>
      </c>
    </row>
    <row r="20" spans="1:3" ht="105" customHeight="1">
      <c r="A20" s="60" t="s">
        <v>430</v>
      </c>
      <c r="B20" s="60" t="s">
        <v>431</v>
      </c>
      <c r="C20" s="61" t="s">
        <v>432</v>
      </c>
    </row>
    <row r="21" spans="1:4" ht="36.75" customHeight="1">
      <c r="A21" s="62" t="s">
        <v>433</v>
      </c>
      <c r="B21" s="63" t="s">
        <v>434</v>
      </c>
      <c r="C21" s="30">
        <f>SUM(C25+C22)</f>
        <v>20487.800000000047</v>
      </c>
      <c r="D21" s="1"/>
    </row>
    <row r="22" spans="1:4" ht="36.75" customHeight="1">
      <c r="A22" s="174" t="s">
        <v>580</v>
      </c>
      <c r="B22" s="65" t="s">
        <v>581</v>
      </c>
      <c r="C22" s="30">
        <f>SUM(C24)</f>
        <v>12000</v>
      </c>
      <c r="D22" s="1"/>
    </row>
    <row r="23" spans="1:4" ht="59.25" customHeight="1">
      <c r="A23" s="175" t="s">
        <v>582</v>
      </c>
      <c r="B23" s="61" t="s">
        <v>583</v>
      </c>
      <c r="C23" s="30">
        <f>SUM(C24)</f>
        <v>12000</v>
      </c>
      <c r="D23" s="1"/>
    </row>
    <row r="24" spans="1:4" ht="72.75" customHeight="1">
      <c r="A24" s="175" t="s">
        <v>584</v>
      </c>
      <c r="B24" s="61" t="s">
        <v>585</v>
      </c>
      <c r="C24" s="30">
        <v>12000</v>
      </c>
      <c r="D24" s="1"/>
    </row>
    <row r="25" spans="1:7" ht="35.25" customHeight="1">
      <c r="A25" s="64" t="s">
        <v>435</v>
      </c>
      <c r="B25" s="65" t="s">
        <v>456</v>
      </c>
      <c r="C25" s="66">
        <f>SUM(C26+C30)</f>
        <v>8487.800000000047</v>
      </c>
      <c r="E25" s="59"/>
      <c r="F25" s="203"/>
      <c r="G25" s="203"/>
    </row>
    <row r="26" spans="1:5" ht="20.25" customHeight="1">
      <c r="A26" s="67" t="s">
        <v>342</v>
      </c>
      <c r="B26" s="61" t="s">
        <v>343</v>
      </c>
      <c r="C26" s="28">
        <f>SUM(C29)</f>
        <v>-572530.3</v>
      </c>
      <c r="D26" s="2"/>
      <c r="E26" s="68"/>
    </row>
    <row r="27" spans="1:5" ht="15.75" customHeight="1">
      <c r="A27" s="67" t="s">
        <v>344</v>
      </c>
      <c r="B27" s="61" t="s">
        <v>345</v>
      </c>
      <c r="C27" s="28">
        <f>SUM(C29)</f>
        <v>-572530.3</v>
      </c>
      <c r="E27" s="1"/>
    </row>
    <row r="28" spans="1:5" ht="33">
      <c r="A28" s="67" t="s">
        <v>346</v>
      </c>
      <c r="B28" s="61" t="s">
        <v>347</v>
      </c>
      <c r="C28" s="28">
        <f>SUM(C29)</f>
        <v>-572530.3</v>
      </c>
      <c r="E28" s="1"/>
    </row>
    <row r="29" spans="1:3" ht="33.75" customHeight="1">
      <c r="A29" s="67" t="s">
        <v>348</v>
      </c>
      <c r="B29" s="61" t="s">
        <v>349</v>
      </c>
      <c r="C29" s="28">
        <v>-572530.3</v>
      </c>
    </row>
    <row r="30" spans="1:3" ht="16.5">
      <c r="A30" s="67" t="s">
        <v>457</v>
      </c>
      <c r="B30" s="61" t="s">
        <v>458</v>
      </c>
      <c r="C30" s="28">
        <f>SUM(C33)</f>
        <v>581018.1000000001</v>
      </c>
    </row>
    <row r="31" spans="1:3" ht="16.5">
      <c r="A31" s="67" t="s">
        <v>459</v>
      </c>
      <c r="B31" s="61" t="s">
        <v>460</v>
      </c>
      <c r="C31" s="28">
        <f>SUM(C33)</f>
        <v>581018.1000000001</v>
      </c>
    </row>
    <row r="32" spans="1:3" ht="33">
      <c r="A32" s="67" t="s">
        <v>461</v>
      </c>
      <c r="B32" s="61" t="s">
        <v>462</v>
      </c>
      <c r="C32" s="28">
        <f>SUM(C33)</f>
        <v>581018.1000000001</v>
      </c>
    </row>
    <row r="33" spans="1:3" ht="33">
      <c r="A33" s="67" t="s">
        <v>463</v>
      </c>
      <c r="B33" s="61" t="s">
        <v>464</v>
      </c>
      <c r="C33" s="28">
        <f>SUM(Функциональная!E543)</f>
        <v>581018.1000000001</v>
      </c>
    </row>
  </sheetData>
  <mergeCells count="16">
    <mergeCell ref="A6:C6"/>
    <mergeCell ref="A5:C5"/>
    <mergeCell ref="A1:C1"/>
    <mergeCell ref="A2:C2"/>
    <mergeCell ref="A3:C3"/>
    <mergeCell ref="A4:C4"/>
    <mergeCell ref="A15:C15"/>
    <mergeCell ref="F25:G25"/>
    <mergeCell ref="A16:C16"/>
    <mergeCell ref="A17:C17"/>
    <mergeCell ref="A18:C18"/>
    <mergeCell ref="A12:B12"/>
    <mergeCell ref="A8:B8"/>
    <mergeCell ref="A9:B9"/>
    <mergeCell ref="A10:B10"/>
    <mergeCell ref="A11:B11"/>
  </mergeCells>
  <printOptions/>
  <pageMargins left="0.98" right="0.25" top="0.17" bottom="0.33" header="0.5" footer="0.5"/>
  <pageSetup horizontalDpi="600" verticalDpi="600" orientation="portrait" paperSize="9" scale="8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Nevalenova</cp:lastModifiedBy>
  <cp:lastPrinted>2011-08-22T08:12:11Z</cp:lastPrinted>
  <dcterms:created xsi:type="dcterms:W3CDTF">2002-03-11T10:22:12Z</dcterms:created>
  <dcterms:modified xsi:type="dcterms:W3CDTF">2011-09-16T10:51:25Z</dcterms:modified>
  <cp:category/>
  <cp:version/>
  <cp:contentType/>
  <cp:contentStatus/>
</cp:coreProperties>
</file>